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340" activeTab="2"/>
  </bookViews>
  <sheets>
    <sheet name="Balance" sheetId="1" r:id="rId1"/>
    <sheet name="Income " sheetId="2" r:id="rId2"/>
    <sheet name="CFS" sheetId="3" r:id="rId3"/>
    <sheet name="Ratio-3 years" sheetId="4" r:id="rId4"/>
  </sheets>
  <definedNames/>
  <calcPr fullCalcOnLoad="1"/>
</workbook>
</file>

<file path=xl/sharedStrings.xml><?xml version="1.0" encoding="utf-8"?>
<sst xmlns="http://schemas.openxmlformats.org/spreadsheetml/2006/main" count="127" uniqueCount="121">
  <si>
    <t>Doanh thu</t>
  </si>
  <si>
    <t>Suy ra,</t>
  </si>
  <si>
    <t>TISIDO Corporation</t>
  </si>
  <si>
    <t>BÁO CÁO TÀI CHÍNH CỦA CÔNG TY TISIDO</t>
  </si>
  <si>
    <t>Bảng cân đối kế toán (so sánh)</t>
  </si>
  <si>
    <t xml:space="preserve">Comparative Balance Sheets (triệu đô la) </t>
  </si>
  <si>
    <t>Ngày 31/12</t>
  </si>
  <si>
    <t>Năm</t>
  </si>
  <si>
    <t>Tài sản</t>
  </si>
  <si>
    <t>Tiền và chứng khoán ngắn hạn</t>
  </si>
  <si>
    <t>Hàng tồn kho</t>
  </si>
  <si>
    <t>Đất đai</t>
  </si>
  <si>
    <t>Nhà xưởng</t>
  </si>
  <si>
    <t>Trang thiết bị</t>
  </si>
  <si>
    <t>Trừ khấu hao (tích lũy)</t>
  </si>
  <si>
    <t>Cộng: tài sản cố định</t>
  </si>
  <si>
    <t>Tổng cộng tài sản</t>
  </si>
  <si>
    <t>Nợ phải trả và Vốn chủ sở hữu</t>
  </si>
  <si>
    <t>Lương phải trả</t>
  </si>
  <si>
    <t>Thuế phải trả</t>
  </si>
  <si>
    <t>Cộng: nợ ngắn hạn</t>
  </si>
  <si>
    <t>Trái phiếu phải trả</t>
  </si>
  <si>
    <t>Cộng: nợ phải trả</t>
  </si>
  <si>
    <t>Cổ phiếu thường (mệnh giá 10 đô la)</t>
  </si>
  <si>
    <t>Vốn thặng dư do bán cổ phiếu</t>
  </si>
  <si>
    <t>Lợi nhuận giữ lại</t>
  </si>
  <si>
    <t>Cộng: vốn chủ sở hữu</t>
  </si>
  <si>
    <t>Tổng Nợ phải trả và Vốn chủ sở hữu</t>
  </si>
  <si>
    <t>Cộng: tài sản ngắn hạn</t>
  </si>
  <si>
    <t>Báo cáo thu nhập (so sánh)</t>
  </si>
  <si>
    <t xml:space="preserve">Comparative Income Statements (triệu đô la) </t>
  </si>
  <si>
    <t>Kết thúc ngày 31/12</t>
  </si>
  <si>
    <t>Trừ các chi phí:</t>
  </si>
  <si>
    <t xml:space="preserve">          Giá vốn hàng bán (COGS)</t>
  </si>
  <si>
    <t xml:space="preserve">          Chi phí bán hàng</t>
  </si>
  <si>
    <t xml:space="preserve">          Chi phí quản lý doanh nghiệp</t>
  </si>
  <si>
    <t xml:space="preserve">          Khấu hao tài sàn cố định</t>
  </si>
  <si>
    <t xml:space="preserve">          Chi phí lãi vay</t>
  </si>
  <si>
    <t>Tổng cộng chi phí</t>
  </si>
  <si>
    <t>Lợi nhuận trước thuế</t>
  </si>
  <si>
    <t>Thuế thu nhập doanh nghiệp</t>
  </si>
  <si>
    <r>
      <t>Lợi nhuận ròng</t>
    </r>
    <r>
      <rPr>
        <sz val="12"/>
        <rFont val="Tahoma"/>
        <family val="2"/>
      </rPr>
      <t xml:space="preserve"> (lợi nhuận sau thuế)</t>
    </r>
  </si>
  <si>
    <t>Change</t>
  </si>
  <si>
    <t>Khoản phải thu</t>
  </si>
  <si>
    <t>Khoản phải trả</t>
  </si>
  <si>
    <t>Báo cáo ngân lưu (so sánh)</t>
  </si>
  <si>
    <t xml:space="preserve">Comparative Cash Flows Statements (triệu đô la) </t>
  </si>
  <si>
    <t>(phương pháp gián tiếp)</t>
  </si>
  <si>
    <t>(I) HOẠT ĐỘNG KINH DOANH</t>
  </si>
  <si>
    <t>Lợi nhuận ròng</t>
  </si>
  <si>
    <t>Điều chỉnh:</t>
  </si>
  <si>
    <t xml:space="preserve">    Khấu hao</t>
  </si>
  <si>
    <t xml:space="preserve">    Các khoản phải trả</t>
  </si>
  <si>
    <t xml:space="preserve">    Lương phải trả</t>
  </si>
  <si>
    <t xml:space="preserve">    Thuế phải trả</t>
  </si>
  <si>
    <t>Ngân lưu ròng từ hoạt động kinh doanh</t>
  </si>
  <si>
    <t>(II) HOẠT ĐỘNG ĐẦU TƯ</t>
  </si>
  <si>
    <t>Ngân lưu ròng từ hoạt động đầu tư</t>
  </si>
  <si>
    <t>(III) HOẠT ĐỘNG TÀI CHÍNH (huy động vốn)</t>
  </si>
  <si>
    <t>Phát hành trái phiếu</t>
  </si>
  <si>
    <t>Phát hành cổ phiếu thường</t>
  </si>
  <si>
    <t>Ngân lưu ròng từ hoạt động tài chính</t>
  </si>
  <si>
    <t>Tổng cộng Ngân lưu ròng (I+II+III)</t>
  </si>
  <si>
    <t>Tiền mặt tồn quỹ đầu kỳ</t>
  </si>
  <si>
    <t>Tiền mặt tồn quỹ cuối kỳ</t>
  </si>
  <si>
    <t>LNGL</t>
  </si>
  <si>
    <t>LNR</t>
  </si>
  <si>
    <t>Cổ tức</t>
  </si>
  <si>
    <t>Test</t>
  </si>
  <si>
    <t>ROA</t>
  </si>
  <si>
    <t>ROS</t>
  </si>
  <si>
    <t>I. Hiệu quả sử dụng vốn</t>
  </si>
  <si>
    <t>II. Khả năng sinh lời</t>
  </si>
  <si>
    <t>ROE</t>
  </si>
  <si>
    <t>Đòn bẩy tài chính (DFL)</t>
  </si>
  <si>
    <t>III. Khả năng thanh toán ngắn hạn</t>
  </si>
  <si>
    <t>CR</t>
  </si>
  <si>
    <t>Thanh toán bằng dòng tiền</t>
  </si>
  <si>
    <t>Số ngày thu tiền</t>
  </si>
  <si>
    <t>Số ngày tồn kho</t>
  </si>
  <si>
    <t>Vòng quay các khoản phải thu</t>
  </si>
  <si>
    <t>Vòng quay hàng tồn kho</t>
  </si>
  <si>
    <t>Vòng quay các khoản phải trả</t>
  </si>
  <si>
    <t>Số ngày trả tiền</t>
  </si>
  <si>
    <t xml:space="preserve">Ghi chú: Người bán </t>
  </si>
  <si>
    <t>Giá vốn hàng bán trong kỳ</t>
  </si>
  <si>
    <t>Trị giá hàng tồn kho đầu kỳ</t>
  </si>
  <si>
    <t>Trị giá hàng tồn kho cuối kỳ</t>
  </si>
  <si>
    <t>IV. Hệ số nợ dài hạn</t>
  </si>
  <si>
    <t>Trị giá hàng mua trong kỳ</t>
  </si>
  <si>
    <t>Vòng quay tài sản cố định</t>
  </si>
  <si>
    <t>Vòng quay tài sản</t>
  </si>
  <si>
    <t>Quick Ratio</t>
  </si>
  <si>
    <t>Nợ/Tài sản</t>
  </si>
  <si>
    <t>Nợ/Vốn chủ</t>
  </si>
  <si>
    <t>Ngân lưu từ HĐKD/Tổng nợ</t>
  </si>
  <si>
    <t>DuPont ROA</t>
  </si>
  <si>
    <t>DuPont ROE</t>
  </si>
  <si>
    <r>
      <t xml:space="preserve">    -Các kho</t>
    </r>
    <r>
      <rPr>
        <sz val="12"/>
        <rFont val="Arial"/>
        <family val="2"/>
      </rPr>
      <t>ả</t>
    </r>
    <r>
      <rPr>
        <sz val="12"/>
        <rFont val="Tahoma"/>
        <family val="2"/>
      </rPr>
      <t>n ph</t>
    </r>
    <r>
      <rPr>
        <sz val="12"/>
        <rFont val="Arial"/>
        <family val="2"/>
      </rPr>
      <t>ả</t>
    </r>
    <r>
      <rPr>
        <sz val="12"/>
        <rFont val="Tahoma"/>
        <family val="2"/>
      </rPr>
      <t>i thu</t>
    </r>
  </si>
  <si>
    <r>
      <t xml:space="preserve">    -Hàng t</t>
    </r>
    <r>
      <rPr>
        <sz val="12"/>
        <rFont val="Arial"/>
        <family val="2"/>
      </rPr>
      <t>ồ</t>
    </r>
    <r>
      <rPr>
        <sz val="12"/>
        <rFont val="Tahoma"/>
        <family val="2"/>
      </rPr>
      <t>n kho</t>
    </r>
  </si>
  <si>
    <r>
      <t xml:space="preserve">-Mua </t>
    </r>
    <r>
      <rPr>
        <sz val="12"/>
        <rFont val="Arial"/>
        <family val="2"/>
      </rPr>
      <t>đấ</t>
    </r>
    <r>
      <rPr>
        <sz val="12"/>
        <rFont val="Tahoma"/>
        <family val="2"/>
      </rPr>
      <t xml:space="preserve">t </t>
    </r>
    <r>
      <rPr>
        <sz val="12"/>
        <rFont val="Arial"/>
        <family val="2"/>
      </rPr>
      <t>đ</t>
    </r>
    <r>
      <rPr>
        <sz val="12"/>
        <rFont val="Tahoma"/>
        <family val="2"/>
      </rPr>
      <t>ai</t>
    </r>
  </si>
  <si>
    <r>
      <t>-Mua nhà x</t>
    </r>
    <r>
      <rPr>
        <sz val="12"/>
        <rFont val="Arial"/>
        <family val="2"/>
      </rPr>
      <t>ưở</t>
    </r>
    <r>
      <rPr>
        <sz val="12"/>
        <rFont val="Tahoma"/>
        <family val="2"/>
      </rPr>
      <t>ng</t>
    </r>
  </si>
  <si>
    <r>
      <t>-Mua thi</t>
    </r>
    <r>
      <rPr>
        <sz val="12"/>
        <rFont val="Arial"/>
        <family val="2"/>
      </rPr>
      <t>ế</t>
    </r>
    <r>
      <rPr>
        <sz val="12"/>
        <rFont val="Tahoma"/>
        <family val="2"/>
      </rPr>
      <t>t b</t>
    </r>
    <r>
      <rPr>
        <sz val="12"/>
        <rFont val="Arial"/>
        <family val="2"/>
      </rPr>
      <t>ị</t>
    </r>
  </si>
  <si>
    <r>
      <t>-Chia c</t>
    </r>
    <r>
      <rPr>
        <sz val="12"/>
        <rFont val="Arial"/>
        <family val="2"/>
      </rPr>
      <t>ổ</t>
    </r>
    <r>
      <rPr>
        <sz val="12"/>
        <rFont val="Tahoma"/>
        <family val="2"/>
      </rPr>
      <t xml:space="preserve"> t</t>
    </r>
    <r>
      <rPr>
        <sz val="12"/>
        <rFont val="Arial"/>
        <family val="2"/>
      </rPr>
      <t>ứ</t>
    </r>
    <r>
      <rPr>
        <sz val="12"/>
        <rFont val="Tahoma"/>
        <family val="2"/>
      </rPr>
      <t>c</t>
    </r>
  </si>
  <si>
    <r>
      <t>Doanh thu/ Ph</t>
    </r>
    <r>
      <rPr>
        <sz val="12"/>
        <rFont val="Arial"/>
        <family val="2"/>
      </rPr>
      <t>ả</t>
    </r>
    <r>
      <rPr>
        <sz val="12"/>
        <rFont val="Tahoma"/>
        <family val="2"/>
      </rPr>
      <t>i thu bình quân</t>
    </r>
  </si>
  <si>
    <r>
      <t>S</t>
    </r>
    <r>
      <rPr>
        <sz val="12"/>
        <rFont val="Arial"/>
        <family val="2"/>
      </rPr>
      <t>ố</t>
    </r>
    <r>
      <rPr>
        <sz val="12"/>
        <rFont val="Tahoma"/>
        <family val="2"/>
      </rPr>
      <t xml:space="preserve"> ngày trong n</t>
    </r>
    <r>
      <rPr>
        <sz val="12"/>
        <rFont val="Arial"/>
        <family val="2"/>
      </rPr>
      <t>ă</t>
    </r>
    <r>
      <rPr>
        <sz val="12"/>
        <rFont val="Tahoma"/>
        <family val="2"/>
      </rPr>
      <t>m/ vòng quay ph</t>
    </r>
    <r>
      <rPr>
        <sz val="12"/>
        <rFont val="Arial"/>
        <family val="2"/>
      </rPr>
      <t>ả</t>
    </r>
    <r>
      <rPr>
        <sz val="12"/>
        <rFont val="Tahoma"/>
        <family val="2"/>
      </rPr>
      <t>i thu</t>
    </r>
  </si>
  <si>
    <r>
      <t>Giá v</t>
    </r>
    <r>
      <rPr>
        <sz val="12"/>
        <rFont val="Arial"/>
        <family val="2"/>
      </rPr>
      <t>ố</t>
    </r>
    <r>
      <rPr>
        <sz val="12"/>
        <rFont val="Tahoma"/>
        <family val="2"/>
      </rPr>
      <t>n/ T</t>
    </r>
    <r>
      <rPr>
        <sz val="12"/>
        <rFont val="Arial"/>
        <family val="2"/>
      </rPr>
      <t>ồ</t>
    </r>
    <r>
      <rPr>
        <sz val="12"/>
        <rFont val="Tahoma"/>
        <family val="2"/>
      </rPr>
      <t>n kho bình quân</t>
    </r>
  </si>
  <si>
    <r>
      <t>S</t>
    </r>
    <r>
      <rPr>
        <sz val="12"/>
        <rFont val="Arial"/>
        <family val="2"/>
      </rPr>
      <t>ố</t>
    </r>
    <r>
      <rPr>
        <sz val="12"/>
        <rFont val="Tahoma"/>
        <family val="2"/>
      </rPr>
      <t xml:space="preserve"> ngày trong n</t>
    </r>
    <r>
      <rPr>
        <sz val="12"/>
        <rFont val="Arial"/>
        <family val="2"/>
      </rPr>
      <t>ă</t>
    </r>
    <r>
      <rPr>
        <sz val="12"/>
        <rFont val="Tahoma"/>
        <family val="2"/>
      </rPr>
      <t>m/ vòng quay t</t>
    </r>
    <r>
      <rPr>
        <sz val="12"/>
        <rFont val="Arial"/>
        <family val="2"/>
      </rPr>
      <t>ồ</t>
    </r>
    <r>
      <rPr>
        <sz val="12"/>
        <rFont val="Tahoma"/>
        <family val="2"/>
      </rPr>
      <t>n kho</t>
    </r>
  </si>
  <si>
    <r>
      <t>Giá tr</t>
    </r>
    <r>
      <rPr>
        <sz val="12"/>
        <rFont val="Arial"/>
        <family val="2"/>
      </rPr>
      <t>ị</t>
    </r>
    <r>
      <rPr>
        <sz val="12"/>
        <rFont val="Tahoma"/>
        <family val="2"/>
      </rPr>
      <t xml:space="preserve"> mua hàng trong k</t>
    </r>
    <r>
      <rPr>
        <sz val="12"/>
        <rFont val="Arial"/>
        <family val="2"/>
      </rPr>
      <t>ỳ</t>
    </r>
    <r>
      <rPr>
        <sz val="12"/>
        <rFont val="Tahoma"/>
        <family val="2"/>
      </rPr>
      <t>/ Ph</t>
    </r>
    <r>
      <rPr>
        <sz val="12"/>
        <rFont val="Arial"/>
        <family val="2"/>
      </rPr>
      <t>ả</t>
    </r>
    <r>
      <rPr>
        <sz val="12"/>
        <rFont val="Tahoma"/>
        <family val="2"/>
      </rPr>
      <t>i tr</t>
    </r>
    <r>
      <rPr>
        <sz val="12"/>
        <rFont val="Arial"/>
        <family val="2"/>
      </rPr>
      <t>ả</t>
    </r>
    <r>
      <rPr>
        <sz val="12"/>
        <rFont val="Tahoma"/>
        <family val="2"/>
      </rPr>
      <t xml:space="preserve"> bình quân</t>
    </r>
  </si>
  <si>
    <r>
      <t>S</t>
    </r>
    <r>
      <rPr>
        <sz val="12"/>
        <rFont val="Arial"/>
        <family val="2"/>
      </rPr>
      <t>ố</t>
    </r>
    <r>
      <rPr>
        <sz val="12"/>
        <rFont val="Tahoma"/>
        <family val="2"/>
      </rPr>
      <t xml:space="preserve"> ngày trong n</t>
    </r>
    <r>
      <rPr>
        <sz val="12"/>
        <rFont val="Arial"/>
        <family val="2"/>
      </rPr>
      <t>ă</t>
    </r>
    <r>
      <rPr>
        <sz val="12"/>
        <rFont val="Tahoma"/>
        <family val="2"/>
      </rPr>
      <t>m/ vòng quay ph</t>
    </r>
    <r>
      <rPr>
        <sz val="12"/>
        <rFont val="Arial"/>
        <family val="2"/>
      </rPr>
      <t>ả</t>
    </r>
    <r>
      <rPr>
        <sz val="12"/>
        <rFont val="Tahoma"/>
        <family val="2"/>
      </rPr>
      <t>i tr</t>
    </r>
    <r>
      <rPr>
        <sz val="12"/>
        <rFont val="Arial"/>
        <family val="2"/>
      </rPr>
      <t>ả</t>
    </r>
  </si>
  <si>
    <r>
      <t>Doanh thu/TSC</t>
    </r>
    <r>
      <rPr>
        <sz val="12"/>
        <rFont val="Arial"/>
        <family val="2"/>
      </rPr>
      <t>Đ</t>
    </r>
    <r>
      <rPr>
        <sz val="12"/>
        <rFont val="Tahoma"/>
        <family val="2"/>
      </rPr>
      <t xml:space="preserve"> bình quân</t>
    </r>
  </si>
  <si>
    <r>
      <t>Doanh thu / T</t>
    </r>
    <r>
      <rPr>
        <sz val="12"/>
        <rFont val="Arial"/>
        <family val="2"/>
      </rPr>
      <t>ổ</t>
    </r>
    <r>
      <rPr>
        <sz val="12"/>
        <rFont val="Tahoma"/>
        <family val="2"/>
      </rPr>
      <t>ng tài s</t>
    </r>
    <r>
      <rPr>
        <sz val="12"/>
        <rFont val="Arial"/>
        <family val="2"/>
      </rPr>
      <t>ả</t>
    </r>
    <r>
      <rPr>
        <sz val="12"/>
        <rFont val="Tahoma"/>
        <family val="2"/>
      </rPr>
      <t>n bình quân</t>
    </r>
  </si>
  <si>
    <r>
      <t>L</t>
    </r>
    <r>
      <rPr>
        <sz val="12"/>
        <rFont val="Arial"/>
        <family val="2"/>
      </rPr>
      <t>ợ</t>
    </r>
    <r>
      <rPr>
        <sz val="12"/>
        <rFont val="Tahoma"/>
        <family val="2"/>
      </rPr>
      <t>i nhu</t>
    </r>
    <r>
      <rPr>
        <sz val="12"/>
        <rFont val="Arial"/>
        <family val="2"/>
      </rPr>
      <t>ậ</t>
    </r>
    <r>
      <rPr>
        <sz val="12"/>
        <rFont val="Tahoma"/>
        <family val="2"/>
      </rPr>
      <t>n sau thu</t>
    </r>
    <r>
      <rPr>
        <sz val="12"/>
        <rFont val="Arial"/>
        <family val="2"/>
      </rPr>
      <t>ế</t>
    </r>
    <r>
      <rPr>
        <sz val="12"/>
        <rFont val="Tahoma"/>
        <family val="2"/>
      </rPr>
      <t>/ doanh thu</t>
    </r>
  </si>
  <si>
    <r>
      <t>L</t>
    </r>
    <r>
      <rPr>
        <sz val="12"/>
        <color indexed="39"/>
        <rFont val="Arial"/>
        <family val="2"/>
      </rPr>
      <t>ợ</t>
    </r>
    <r>
      <rPr>
        <sz val="12"/>
        <color indexed="39"/>
        <rFont val="Tahoma"/>
        <family val="2"/>
      </rPr>
      <t>i nhu</t>
    </r>
    <r>
      <rPr>
        <sz val="12"/>
        <color indexed="39"/>
        <rFont val="Arial"/>
        <family val="2"/>
      </rPr>
      <t>ậ</t>
    </r>
    <r>
      <rPr>
        <sz val="12"/>
        <color indexed="39"/>
        <rFont val="Tahoma"/>
        <family val="2"/>
      </rPr>
      <t>n sau thu</t>
    </r>
    <r>
      <rPr>
        <sz val="12"/>
        <color indexed="39"/>
        <rFont val="Arial"/>
        <family val="2"/>
      </rPr>
      <t>ế</t>
    </r>
    <r>
      <rPr>
        <sz val="12"/>
        <color indexed="39"/>
        <rFont val="Tahoma"/>
        <family val="2"/>
      </rPr>
      <t>/ tài s</t>
    </r>
    <r>
      <rPr>
        <sz val="12"/>
        <color indexed="39"/>
        <rFont val="Arial"/>
        <family val="2"/>
      </rPr>
      <t>ả</t>
    </r>
    <r>
      <rPr>
        <sz val="12"/>
        <color indexed="39"/>
        <rFont val="Tahoma"/>
        <family val="2"/>
      </rPr>
      <t>n bình quân</t>
    </r>
  </si>
  <si>
    <r>
      <t>L</t>
    </r>
    <r>
      <rPr>
        <sz val="12"/>
        <color indexed="10"/>
        <rFont val="Arial"/>
        <family val="2"/>
      </rPr>
      <t>ợ</t>
    </r>
    <r>
      <rPr>
        <sz val="12"/>
        <color indexed="10"/>
        <rFont val="Tahoma"/>
        <family val="2"/>
      </rPr>
      <t>i nhu</t>
    </r>
    <r>
      <rPr>
        <sz val="12"/>
        <color indexed="10"/>
        <rFont val="Arial"/>
        <family val="2"/>
      </rPr>
      <t>ậ</t>
    </r>
    <r>
      <rPr>
        <sz val="12"/>
        <color indexed="10"/>
        <rFont val="Tahoma"/>
        <family val="2"/>
      </rPr>
      <t>n sau thu</t>
    </r>
    <r>
      <rPr>
        <sz val="12"/>
        <color indexed="10"/>
        <rFont val="Arial"/>
        <family val="2"/>
      </rPr>
      <t>ế</t>
    </r>
    <r>
      <rPr>
        <sz val="12"/>
        <color indexed="10"/>
        <rFont val="Tahoma"/>
        <family val="2"/>
      </rPr>
      <t>/ v</t>
    </r>
    <r>
      <rPr>
        <sz val="12"/>
        <color indexed="10"/>
        <rFont val="Arial"/>
        <family val="2"/>
      </rPr>
      <t>ố</t>
    </r>
    <r>
      <rPr>
        <sz val="12"/>
        <color indexed="10"/>
        <rFont val="Tahoma"/>
        <family val="2"/>
      </rPr>
      <t>n ch</t>
    </r>
    <r>
      <rPr>
        <sz val="12"/>
        <color indexed="10"/>
        <rFont val="Arial"/>
        <family val="2"/>
      </rPr>
      <t>ủ</t>
    </r>
    <r>
      <rPr>
        <sz val="12"/>
        <color indexed="10"/>
        <rFont val="Tahoma"/>
        <family val="2"/>
      </rPr>
      <t xml:space="preserve"> bình quân</t>
    </r>
  </si>
  <si>
    <r>
      <t>Tài s</t>
    </r>
    <r>
      <rPr>
        <sz val="12"/>
        <rFont val="Arial"/>
        <family val="2"/>
      </rPr>
      <t>ả</t>
    </r>
    <r>
      <rPr>
        <sz val="12"/>
        <rFont val="Tahoma"/>
        <family val="2"/>
      </rPr>
      <t>n bình quân/ v</t>
    </r>
    <r>
      <rPr>
        <sz val="12"/>
        <rFont val="Arial"/>
        <family val="2"/>
      </rPr>
      <t>ố</t>
    </r>
    <r>
      <rPr>
        <sz val="12"/>
        <rFont val="Tahoma"/>
        <family val="2"/>
      </rPr>
      <t>n ch</t>
    </r>
    <r>
      <rPr>
        <sz val="12"/>
        <rFont val="Arial"/>
        <family val="2"/>
      </rPr>
      <t>ủ</t>
    </r>
    <r>
      <rPr>
        <sz val="12"/>
        <rFont val="Tahoma"/>
        <family val="2"/>
      </rPr>
      <t xml:space="preserve"> bình quân</t>
    </r>
  </si>
  <si>
    <r>
      <t>ROA=Vòng quay tài s</t>
    </r>
    <r>
      <rPr>
        <sz val="12"/>
        <color indexed="39"/>
        <rFont val="Arial"/>
        <family val="2"/>
      </rPr>
      <t>ả</t>
    </r>
    <r>
      <rPr>
        <sz val="12"/>
        <color indexed="39"/>
        <rFont val="Tahoma"/>
        <family val="2"/>
      </rPr>
      <t>n * ROS</t>
    </r>
  </si>
  <si>
    <r>
      <t>ROE=ROS*Vòng quay tài s</t>
    </r>
    <r>
      <rPr>
        <sz val="12"/>
        <color indexed="10"/>
        <rFont val="Arial"/>
        <family val="2"/>
      </rPr>
      <t>ả</t>
    </r>
    <r>
      <rPr>
        <sz val="12"/>
        <color indexed="10"/>
        <rFont val="Tahoma"/>
        <family val="2"/>
      </rPr>
      <t>n*DEL</t>
    </r>
  </si>
  <si>
    <r>
      <t>Tài s</t>
    </r>
    <r>
      <rPr>
        <sz val="12"/>
        <rFont val="Arial"/>
        <family val="2"/>
      </rPr>
      <t>ả</t>
    </r>
    <r>
      <rPr>
        <sz val="12"/>
        <rFont val="Tahoma"/>
        <family val="2"/>
      </rPr>
      <t>n ng</t>
    </r>
    <r>
      <rPr>
        <sz val="12"/>
        <rFont val="Arial"/>
        <family val="2"/>
      </rPr>
      <t>ắ</t>
    </r>
    <r>
      <rPr>
        <sz val="12"/>
        <rFont val="Tahoma"/>
        <family val="2"/>
      </rPr>
      <t>n h</t>
    </r>
    <r>
      <rPr>
        <sz val="12"/>
        <rFont val="Arial"/>
        <family val="2"/>
      </rPr>
      <t>ạ</t>
    </r>
    <r>
      <rPr>
        <sz val="12"/>
        <rFont val="Tahoma"/>
        <family val="2"/>
      </rPr>
      <t>n/ n</t>
    </r>
    <r>
      <rPr>
        <sz val="12"/>
        <rFont val="Arial"/>
        <family val="2"/>
      </rPr>
      <t>ợ</t>
    </r>
    <r>
      <rPr>
        <sz val="12"/>
        <rFont val="Tahoma"/>
        <family val="2"/>
      </rPr>
      <t xml:space="preserve"> ng</t>
    </r>
    <r>
      <rPr>
        <sz val="12"/>
        <rFont val="Arial"/>
        <family val="2"/>
      </rPr>
      <t>ắ</t>
    </r>
    <r>
      <rPr>
        <sz val="12"/>
        <rFont val="Tahoma"/>
        <family val="2"/>
      </rPr>
      <t>n h</t>
    </r>
    <r>
      <rPr>
        <sz val="12"/>
        <rFont val="Arial"/>
        <family val="2"/>
      </rPr>
      <t>ạ</t>
    </r>
    <r>
      <rPr>
        <sz val="12"/>
        <rFont val="Tahoma"/>
        <family val="2"/>
      </rPr>
      <t>n</t>
    </r>
  </si>
  <si>
    <r>
      <t>(Tài s</t>
    </r>
    <r>
      <rPr>
        <sz val="12"/>
        <rFont val="Arial"/>
        <family val="2"/>
      </rPr>
      <t>ả</t>
    </r>
    <r>
      <rPr>
        <sz val="12"/>
        <rFont val="Tahoma"/>
        <family val="2"/>
      </rPr>
      <t>n ng</t>
    </r>
    <r>
      <rPr>
        <sz val="12"/>
        <rFont val="Arial"/>
        <family val="2"/>
      </rPr>
      <t>ắ</t>
    </r>
    <r>
      <rPr>
        <sz val="12"/>
        <rFont val="Tahoma"/>
        <family val="2"/>
      </rPr>
      <t>n h</t>
    </r>
    <r>
      <rPr>
        <sz val="12"/>
        <rFont val="Arial"/>
        <family val="2"/>
      </rPr>
      <t>ạ</t>
    </r>
    <r>
      <rPr>
        <sz val="12"/>
        <rFont val="Tahoma"/>
        <family val="2"/>
      </rPr>
      <t>n - hàng t</t>
    </r>
    <r>
      <rPr>
        <sz val="12"/>
        <rFont val="Arial"/>
        <family val="2"/>
      </rPr>
      <t>ồ</t>
    </r>
    <r>
      <rPr>
        <sz val="12"/>
        <rFont val="Tahoma"/>
        <family val="2"/>
      </rPr>
      <t>n kho)/n</t>
    </r>
    <r>
      <rPr>
        <sz val="12"/>
        <rFont val="Arial"/>
        <family val="2"/>
      </rPr>
      <t>ợ</t>
    </r>
    <r>
      <rPr>
        <sz val="12"/>
        <rFont val="Tahoma"/>
        <family val="2"/>
      </rPr>
      <t xml:space="preserve"> ng</t>
    </r>
    <r>
      <rPr>
        <sz val="12"/>
        <rFont val="Arial"/>
        <family val="2"/>
      </rPr>
      <t>ắ</t>
    </r>
    <r>
      <rPr>
        <sz val="12"/>
        <rFont val="Tahoma"/>
        <family val="2"/>
      </rPr>
      <t>n h</t>
    </r>
    <r>
      <rPr>
        <sz val="12"/>
        <rFont val="Arial"/>
        <family val="2"/>
      </rPr>
      <t>ạ</t>
    </r>
    <r>
      <rPr>
        <sz val="12"/>
        <rFont val="Tahoma"/>
        <family val="2"/>
      </rPr>
      <t>n</t>
    </r>
  </si>
  <si>
    <r>
      <t>Ngân l</t>
    </r>
    <r>
      <rPr>
        <sz val="12"/>
        <rFont val="Arial"/>
        <family val="2"/>
      </rPr>
      <t>ư</t>
    </r>
    <r>
      <rPr>
        <sz val="12"/>
        <rFont val="Tahoma"/>
        <family val="2"/>
      </rPr>
      <t>u t</t>
    </r>
    <r>
      <rPr>
        <sz val="12"/>
        <rFont val="Arial"/>
        <family val="2"/>
      </rPr>
      <t>ừ</t>
    </r>
    <r>
      <rPr>
        <sz val="12"/>
        <rFont val="Tahoma"/>
        <family val="2"/>
      </rPr>
      <t xml:space="preserve"> ho</t>
    </r>
    <r>
      <rPr>
        <sz val="12"/>
        <rFont val="Arial"/>
        <family val="2"/>
      </rPr>
      <t>ạ</t>
    </r>
    <r>
      <rPr>
        <sz val="12"/>
        <rFont val="Tahoma"/>
        <family val="2"/>
      </rPr>
      <t xml:space="preserve">t </t>
    </r>
    <r>
      <rPr>
        <sz val="12"/>
        <rFont val="Arial"/>
        <family val="2"/>
      </rPr>
      <t>động kinh doanh/ nợ ngắn hạn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</si>
</sst>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_(* #,##0.0_);_(* \(#,##0.0\);_(* &quot;-&quot;??_);_(@_)"/>
    <numFmt numFmtId="179" formatCode="_(* #,##0_);_(* \(#,##0\);_(* &quot;-&quot;??_);_(@_)"/>
  </numFmts>
  <fonts count="65">
    <font>
      <sz val="12"/>
      <name val="VNI-Times"/>
      <family val="0"/>
    </font>
    <font>
      <sz val="12"/>
      <name val="VNI-Helve-Condense"/>
      <family val="0"/>
    </font>
    <font>
      <sz val="8"/>
      <name val="VNI-Times"/>
      <family val="0"/>
    </font>
    <font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b/>
      <u val="single"/>
      <sz val="12"/>
      <name val="Tahoma"/>
      <family val="2"/>
    </font>
    <font>
      <u val="single"/>
      <sz val="12"/>
      <name val="Tahoma"/>
      <family val="2"/>
    </font>
    <font>
      <sz val="12"/>
      <color indexed="12"/>
      <name val="Tahoma"/>
      <family val="2"/>
    </font>
    <font>
      <b/>
      <i/>
      <sz val="12"/>
      <color indexed="12"/>
      <name val="Tahoma"/>
      <family val="2"/>
    </font>
    <font>
      <b/>
      <sz val="12"/>
      <color indexed="12"/>
      <name val="Tahoma"/>
      <family val="2"/>
    </font>
    <font>
      <i/>
      <sz val="11"/>
      <name val="Tahoma"/>
      <family val="2"/>
    </font>
    <font>
      <sz val="12"/>
      <color indexed="12"/>
      <name val="VNI-Helve-Condense"/>
      <family val="0"/>
    </font>
    <font>
      <i/>
      <u val="single"/>
      <sz val="12"/>
      <name val="Tahoma"/>
      <family val="2"/>
    </font>
    <font>
      <sz val="12"/>
      <name val="Arial"/>
      <family val="2"/>
    </font>
    <font>
      <sz val="12"/>
      <color indexed="39"/>
      <name val="Tahoma"/>
      <family val="2"/>
    </font>
    <font>
      <sz val="12"/>
      <color indexed="10"/>
      <name val="Tahoma"/>
      <family val="2"/>
    </font>
    <font>
      <sz val="12"/>
      <color indexed="39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39"/>
      <name val="Tahoma"/>
      <family val="0"/>
    </font>
    <font>
      <sz val="12"/>
      <color indexed="28"/>
      <name val="Tahoma"/>
      <family val="0"/>
    </font>
    <font>
      <sz val="12"/>
      <color indexed="28"/>
      <name val="VNI-Helve-Condens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ahoma"/>
      <family val="2"/>
    </font>
    <font>
      <sz val="12"/>
      <color rgb="FFC00000"/>
      <name val="Tahoma"/>
      <family val="2"/>
    </font>
    <font>
      <sz val="12"/>
      <color rgb="FFFF0000"/>
      <name val="Tahoma"/>
      <family val="0"/>
    </font>
    <font>
      <u val="single"/>
      <sz val="12"/>
      <color rgb="FF0000FF"/>
      <name val="Tahoma"/>
      <family val="0"/>
    </font>
    <font>
      <sz val="12"/>
      <color rgb="FF660066"/>
      <name val="Tahoma"/>
      <family val="0"/>
    </font>
    <font>
      <sz val="12"/>
      <color rgb="FF660066"/>
      <name val="VNI-Helve-Condense"/>
      <family val="0"/>
    </font>
    <font>
      <sz val="12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179" fontId="10" fillId="0" borderId="0" xfId="42" applyNumberFormat="1" applyFont="1" applyAlignment="1">
      <alignment/>
    </xf>
    <xf numFmtId="179" fontId="12" fillId="0" borderId="0" xfId="42" applyNumberFormat="1" applyFont="1" applyAlignment="1">
      <alignment/>
    </xf>
    <xf numFmtId="0" fontId="13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9" fontId="10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/>
    </xf>
    <xf numFmtId="179" fontId="7" fillId="0" borderId="0" xfId="42" applyNumberFormat="1" applyFont="1" applyAlignment="1">
      <alignment/>
    </xf>
    <xf numFmtId="179" fontId="4" fillId="0" borderId="0" xfId="42" applyNumberFormat="1" applyFont="1" applyAlignment="1">
      <alignment/>
    </xf>
    <xf numFmtId="179" fontId="6" fillId="34" borderId="0" xfId="42" applyNumberFormat="1" applyFont="1" applyFill="1" applyAlignment="1">
      <alignment/>
    </xf>
    <xf numFmtId="179" fontId="4" fillId="0" borderId="14" xfId="42" applyNumberFormat="1" applyFont="1" applyBorder="1" applyAlignment="1">
      <alignment/>
    </xf>
    <xf numFmtId="0" fontId="12" fillId="0" borderId="13" xfId="0" applyFont="1" applyBorder="1" applyAlignment="1">
      <alignment horizontal="left"/>
    </xf>
    <xf numFmtId="179" fontId="12" fillId="0" borderId="13" xfId="42" applyNumberFormat="1" applyFont="1" applyBorder="1" applyAlignment="1">
      <alignment/>
    </xf>
    <xf numFmtId="0" fontId="14" fillId="0" borderId="0" xfId="0" applyFont="1" applyAlignment="1">
      <alignment/>
    </xf>
    <xf numFmtId="179" fontId="1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7" fontId="4" fillId="0" borderId="0" xfId="57" applyNumberFormat="1" applyFont="1" applyAlignment="1">
      <alignment/>
    </xf>
    <xf numFmtId="0" fontId="6" fillId="0" borderId="13" xfId="0" applyFont="1" applyBorder="1" applyAlignment="1">
      <alignment horizontal="left"/>
    </xf>
    <xf numFmtId="0" fontId="15" fillId="0" borderId="0" xfId="0" applyFont="1" applyAlignment="1">
      <alignment/>
    </xf>
    <xf numFmtId="1" fontId="4" fillId="0" borderId="0" xfId="0" applyNumberFormat="1" applyFont="1" applyAlignment="1">
      <alignment/>
    </xf>
    <xf numFmtId="0" fontId="58" fillId="0" borderId="0" xfId="0" applyFont="1" applyAlignment="1">
      <alignment/>
    </xf>
    <xf numFmtId="177" fontId="58" fillId="0" borderId="0" xfId="57" applyNumberFormat="1" applyFont="1" applyAlignment="1">
      <alignment/>
    </xf>
    <xf numFmtId="0" fontId="59" fillId="0" borderId="0" xfId="0" applyFont="1" applyAlignment="1">
      <alignment/>
    </xf>
    <xf numFmtId="177" fontId="59" fillId="0" borderId="0" xfId="57" applyNumberFormat="1" applyFont="1" applyAlignment="1">
      <alignment/>
    </xf>
    <xf numFmtId="9" fontId="4" fillId="0" borderId="0" xfId="57" applyNumberFormat="1" applyFont="1" applyAlignment="1">
      <alignment/>
    </xf>
    <xf numFmtId="9" fontId="4" fillId="35" borderId="0" xfId="57" applyFont="1" applyFill="1" applyAlignment="1">
      <alignment horizontal="right"/>
    </xf>
    <xf numFmtId="0" fontId="4" fillId="35" borderId="0" xfId="0" applyFont="1" applyFill="1" applyAlignment="1">
      <alignment/>
    </xf>
    <xf numFmtId="0" fontId="4" fillId="0" borderId="0" xfId="0" applyFont="1" applyBorder="1" applyAlignment="1" quotePrefix="1">
      <alignment horizontal="left"/>
    </xf>
    <xf numFmtId="0" fontId="10" fillId="0" borderId="16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60" fillId="0" borderId="0" xfId="0" applyFont="1" applyAlignment="1">
      <alignment/>
    </xf>
    <xf numFmtId="0" fontId="58" fillId="0" borderId="0" xfId="0" applyFont="1" applyBorder="1" applyAlignment="1">
      <alignment horizontal="left"/>
    </xf>
    <xf numFmtId="179" fontId="58" fillId="0" borderId="0" xfId="42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left"/>
    </xf>
    <xf numFmtId="0" fontId="62" fillId="0" borderId="0" xfId="0" applyFont="1" applyAlignment="1">
      <alignment/>
    </xf>
    <xf numFmtId="179" fontId="62" fillId="0" borderId="0" xfId="42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9" fontId="64" fillId="0" borderId="0" xfId="42" applyNumberFormat="1" applyFont="1" applyAlignment="1">
      <alignment/>
    </xf>
    <xf numFmtId="0" fontId="4" fillId="0" borderId="16" xfId="0" applyFont="1" applyBorder="1" applyAlignment="1">
      <alignment/>
    </xf>
    <xf numFmtId="9" fontId="5" fillId="0" borderId="0" xfId="57" applyFont="1" applyAlignment="1">
      <alignment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150" zoomScaleNormal="150" workbookViewId="0" topLeftCell="A2">
      <selection activeCell="G7" sqref="G7:I7"/>
    </sheetView>
  </sheetViews>
  <sheetFormatPr defaultColWidth="9" defaultRowHeight="15.75" customHeight="1"/>
  <cols>
    <col min="1" max="1" width="29.09765625" style="5" customWidth="1"/>
    <col min="2" max="2" width="8.09765625" style="5" customWidth="1"/>
    <col min="3" max="4" width="9" style="5" customWidth="1"/>
    <col min="5" max="5" width="5" style="5" customWidth="1"/>
    <col min="6" max="6" width="1.1015625" style="5" customWidth="1"/>
    <col min="7" max="7" width="9" style="67" customWidth="1"/>
    <col min="8" max="9" width="9" style="26" customWidth="1"/>
    <col min="10" max="16384" width="9" style="5" customWidth="1"/>
  </cols>
  <sheetData>
    <row r="1" spans="1:5" ht="15.75" customHeight="1" hidden="1">
      <c r="A1" s="2" t="s">
        <v>3</v>
      </c>
      <c r="B1" s="3"/>
      <c r="C1" s="3"/>
      <c r="D1" s="3"/>
      <c r="E1" s="4"/>
    </row>
    <row r="2" ht="15.75" customHeight="1">
      <c r="A2" s="6" t="s">
        <v>4</v>
      </c>
    </row>
    <row r="3" ht="15.75" customHeight="1">
      <c r="A3" s="6" t="s">
        <v>5</v>
      </c>
    </row>
    <row r="4" spans="2:9" ht="15.75" customHeight="1">
      <c r="B4" s="71" t="s">
        <v>6</v>
      </c>
      <c r="C4" s="71"/>
      <c r="D4" s="71"/>
      <c r="E4" s="71"/>
      <c r="G4" s="69" t="s">
        <v>42</v>
      </c>
      <c r="H4" s="57"/>
      <c r="I4" s="57"/>
    </row>
    <row r="5" spans="1:9" ht="15.75" customHeight="1" thickBot="1">
      <c r="A5" s="7" t="s">
        <v>7</v>
      </c>
      <c r="B5" s="8">
        <v>1</v>
      </c>
      <c r="C5" s="8">
        <v>2</v>
      </c>
      <c r="D5" s="8">
        <v>3</v>
      </c>
      <c r="E5" s="8">
        <v>4</v>
      </c>
      <c r="G5" s="8">
        <v>2</v>
      </c>
      <c r="H5" s="27">
        <v>3</v>
      </c>
      <c r="I5" s="27">
        <v>4</v>
      </c>
    </row>
    <row r="6" spans="1:7" ht="15.75" customHeight="1" thickTop="1">
      <c r="A6" s="9" t="s">
        <v>8</v>
      </c>
      <c r="G6" s="5"/>
    </row>
    <row r="7" spans="1:9" ht="15.75" customHeight="1">
      <c r="A7" s="10" t="s">
        <v>9</v>
      </c>
      <c r="B7" s="5">
        <v>10</v>
      </c>
      <c r="C7" s="5">
        <v>14</v>
      </c>
      <c r="D7" s="5">
        <v>8</v>
      </c>
      <c r="E7" s="5">
        <v>12</v>
      </c>
      <c r="G7" s="37">
        <f aca="true" t="shared" si="0" ref="G7:G13">C7-B7</f>
        <v>4</v>
      </c>
      <c r="H7" s="28">
        <f aca="true" t="shared" si="1" ref="H7:I13">D7-C7</f>
        <v>-6</v>
      </c>
      <c r="I7" s="28">
        <f t="shared" si="1"/>
        <v>4</v>
      </c>
    </row>
    <row r="8" spans="1:9" s="49" customFormat="1" ht="15.75" customHeight="1">
      <c r="A8" s="60" t="s">
        <v>43</v>
      </c>
      <c r="B8" s="49">
        <v>26</v>
      </c>
      <c r="C8" s="49">
        <v>36</v>
      </c>
      <c r="D8" s="49">
        <v>46</v>
      </c>
      <c r="E8" s="49">
        <v>76</v>
      </c>
      <c r="G8" s="37">
        <f t="shared" si="0"/>
        <v>10</v>
      </c>
      <c r="H8" s="61">
        <f t="shared" si="1"/>
        <v>10</v>
      </c>
      <c r="I8" s="61">
        <f t="shared" si="1"/>
        <v>30</v>
      </c>
    </row>
    <row r="9" spans="1:9" s="49" customFormat="1" ht="15.75" customHeight="1">
      <c r="A9" s="60" t="s">
        <v>10</v>
      </c>
      <c r="B9" s="62">
        <v>14</v>
      </c>
      <c r="C9" s="62">
        <v>30</v>
      </c>
      <c r="D9" s="62">
        <v>46</v>
      </c>
      <c r="E9" s="62">
        <v>83</v>
      </c>
      <c r="G9" s="37">
        <f t="shared" si="0"/>
        <v>16</v>
      </c>
      <c r="H9" s="61">
        <f t="shared" si="1"/>
        <v>16</v>
      </c>
      <c r="I9" s="61">
        <f t="shared" si="1"/>
        <v>37</v>
      </c>
    </row>
    <row r="10" spans="1:9" s="20" customFormat="1" ht="15.75" customHeight="1">
      <c r="A10" s="13" t="s">
        <v>28</v>
      </c>
      <c r="B10" s="14">
        <f>SUM(B7:B9)</f>
        <v>50</v>
      </c>
      <c r="C10" s="14">
        <f>SUM(C7:C9)</f>
        <v>80</v>
      </c>
      <c r="D10" s="14">
        <f>SUM(D7:D9)</f>
        <v>100</v>
      </c>
      <c r="E10" s="14">
        <f>SUM(E7:E9)</f>
        <v>171</v>
      </c>
      <c r="G10" s="37">
        <f t="shared" si="0"/>
        <v>30</v>
      </c>
      <c r="H10" s="28">
        <f t="shared" si="1"/>
        <v>20</v>
      </c>
      <c r="I10" s="28">
        <f t="shared" si="1"/>
        <v>71</v>
      </c>
    </row>
    <row r="11" spans="1:9" ht="15.75" customHeight="1">
      <c r="A11" s="58" t="s">
        <v>11</v>
      </c>
      <c r="B11" s="59">
        <v>20</v>
      </c>
      <c r="C11" s="59">
        <v>30</v>
      </c>
      <c r="D11" s="59">
        <v>60</v>
      </c>
      <c r="E11" s="59">
        <v>60</v>
      </c>
      <c r="F11" s="59"/>
      <c r="G11" s="37">
        <f t="shared" si="0"/>
        <v>10</v>
      </c>
      <c r="H11" s="28">
        <f t="shared" si="1"/>
        <v>30</v>
      </c>
      <c r="I11" s="28">
        <f t="shared" si="1"/>
        <v>0</v>
      </c>
    </row>
    <row r="12" spans="1:9" ht="15.75" customHeight="1">
      <c r="A12" s="58" t="s">
        <v>12</v>
      </c>
      <c r="B12" s="59">
        <v>150</v>
      </c>
      <c r="C12" s="59">
        <v>150</v>
      </c>
      <c r="D12" s="59">
        <v>150</v>
      </c>
      <c r="E12" s="59">
        <v>190</v>
      </c>
      <c r="F12" s="59"/>
      <c r="G12" s="37">
        <f t="shared" si="0"/>
        <v>0</v>
      </c>
      <c r="H12" s="28">
        <f t="shared" si="1"/>
        <v>0</v>
      </c>
      <c r="I12" s="28">
        <f t="shared" si="1"/>
        <v>40</v>
      </c>
    </row>
    <row r="13" spans="1:9" ht="15.75" customHeight="1">
      <c r="A13" s="58" t="s">
        <v>13</v>
      </c>
      <c r="B13" s="59">
        <v>70</v>
      </c>
      <c r="C13" s="59">
        <v>192</v>
      </c>
      <c r="D13" s="59">
        <v>276</v>
      </c>
      <c r="E13" s="59">
        <v>313</v>
      </c>
      <c r="F13" s="59"/>
      <c r="G13" s="37">
        <f t="shared" si="0"/>
        <v>122</v>
      </c>
      <c r="H13" s="28">
        <f t="shared" si="1"/>
        <v>84</v>
      </c>
      <c r="I13" s="28">
        <f t="shared" si="1"/>
        <v>37</v>
      </c>
    </row>
    <row r="14" spans="1:9" ht="15.75" customHeight="1">
      <c r="A14" s="10" t="s">
        <v>14</v>
      </c>
      <c r="B14" s="19">
        <v>-40</v>
      </c>
      <c r="C14" s="19">
        <v>-52</v>
      </c>
      <c r="D14" s="19">
        <v>-66</v>
      </c>
      <c r="E14" s="19">
        <v>-84</v>
      </c>
      <c r="G14" s="37"/>
      <c r="H14" s="28"/>
      <c r="I14" s="28"/>
    </row>
    <row r="15" spans="1:9" s="20" customFormat="1" ht="15.75" customHeight="1">
      <c r="A15" s="13" t="s">
        <v>15</v>
      </c>
      <c r="B15" s="14">
        <f>SUM(B11:B14)</f>
        <v>200</v>
      </c>
      <c r="C15" s="14">
        <f>SUM(C11:C14)</f>
        <v>320</v>
      </c>
      <c r="D15" s="14">
        <f>SUM(D11:D14)</f>
        <v>420</v>
      </c>
      <c r="E15" s="14">
        <f>SUM(E11:E14)</f>
        <v>479</v>
      </c>
      <c r="G15" s="70"/>
      <c r="H15" s="29"/>
      <c r="I15" s="29"/>
    </row>
    <row r="16" spans="1:9" ht="15.75" customHeight="1">
      <c r="A16" s="11" t="s">
        <v>16</v>
      </c>
      <c r="B16" s="12">
        <f>B10+B15</f>
        <v>250</v>
      </c>
      <c r="C16" s="12">
        <f>C10+C15</f>
        <v>400</v>
      </c>
      <c r="D16" s="12">
        <f>D10+D15</f>
        <v>520</v>
      </c>
      <c r="E16" s="12">
        <f>E10+E15</f>
        <v>650</v>
      </c>
      <c r="G16" s="37"/>
      <c r="H16" s="28"/>
      <c r="I16" s="28"/>
    </row>
    <row r="17" spans="1:9" ht="15.75" customHeight="1">
      <c r="A17" s="9" t="s">
        <v>17</v>
      </c>
      <c r="G17" s="37"/>
      <c r="H17" s="28"/>
      <c r="I17" s="28"/>
    </row>
    <row r="18" spans="1:9" s="49" customFormat="1" ht="15.75" customHeight="1">
      <c r="A18" s="60" t="s">
        <v>44</v>
      </c>
      <c r="B18" s="49">
        <v>25</v>
      </c>
      <c r="C18" s="49">
        <v>30</v>
      </c>
      <c r="D18" s="49">
        <v>35</v>
      </c>
      <c r="E18" s="49">
        <v>50</v>
      </c>
      <c r="G18" s="37">
        <f>C18-B18</f>
        <v>5</v>
      </c>
      <c r="H18" s="61">
        <f>D18-C18</f>
        <v>5</v>
      </c>
      <c r="I18" s="61">
        <f>E18-D18</f>
        <v>15</v>
      </c>
    </row>
    <row r="19" spans="1:9" s="49" customFormat="1" ht="15.75" customHeight="1">
      <c r="A19" s="60" t="s">
        <v>18</v>
      </c>
      <c r="B19" s="49">
        <v>10</v>
      </c>
      <c r="C19" s="49">
        <v>13</v>
      </c>
      <c r="D19" s="49">
        <v>15</v>
      </c>
      <c r="E19" s="49">
        <v>20</v>
      </c>
      <c r="G19" s="37">
        <f aca="true" t="shared" si="2" ref="G19:G26">C19-B19</f>
        <v>3</v>
      </c>
      <c r="H19" s="61">
        <f aca="true" t="shared" si="3" ref="H19:H26">D19-C19</f>
        <v>2</v>
      </c>
      <c r="I19" s="61">
        <f aca="true" t="shared" si="4" ref="I19:I26">E19-D19</f>
        <v>5</v>
      </c>
    </row>
    <row r="20" spans="1:9" s="49" customFormat="1" ht="15.75" customHeight="1">
      <c r="A20" s="60" t="s">
        <v>19</v>
      </c>
      <c r="B20" s="49">
        <v>5</v>
      </c>
      <c r="C20" s="49">
        <v>7</v>
      </c>
      <c r="D20" s="49">
        <v>10</v>
      </c>
      <c r="E20" s="49">
        <v>20</v>
      </c>
      <c r="G20" s="37">
        <f t="shared" si="2"/>
        <v>2</v>
      </c>
      <c r="H20" s="61">
        <f t="shared" si="3"/>
        <v>3</v>
      </c>
      <c r="I20" s="61">
        <f t="shared" si="4"/>
        <v>10</v>
      </c>
    </row>
    <row r="21" spans="1:9" s="20" customFormat="1" ht="15.75" customHeight="1">
      <c r="A21" s="13" t="s">
        <v>20</v>
      </c>
      <c r="B21" s="14">
        <f>SUM(B18:B20)</f>
        <v>40</v>
      </c>
      <c r="C21" s="14">
        <f>SUM(C18:C20)</f>
        <v>50</v>
      </c>
      <c r="D21" s="14">
        <f>SUM(D18:D20)</f>
        <v>60</v>
      </c>
      <c r="E21" s="14">
        <f>SUM(E18:E20)</f>
        <v>90</v>
      </c>
      <c r="G21" s="37"/>
      <c r="H21" s="28"/>
      <c r="I21" s="28"/>
    </row>
    <row r="22" spans="1:9" ht="15.75" customHeight="1">
      <c r="A22" s="10" t="s">
        <v>21</v>
      </c>
      <c r="B22" s="5">
        <v>50</v>
      </c>
      <c r="C22" s="5">
        <v>50</v>
      </c>
      <c r="D22" s="5">
        <v>100</v>
      </c>
      <c r="E22" s="5">
        <v>150</v>
      </c>
      <c r="G22" s="37">
        <f t="shared" si="2"/>
        <v>0</v>
      </c>
      <c r="H22" s="28">
        <f t="shared" si="3"/>
        <v>50</v>
      </c>
      <c r="I22" s="28">
        <f t="shared" si="4"/>
        <v>50</v>
      </c>
    </row>
    <row r="23" spans="1:9" ht="15.75" customHeight="1">
      <c r="A23" s="13" t="s">
        <v>22</v>
      </c>
      <c r="B23" s="14">
        <f>B21+B22</f>
        <v>90</v>
      </c>
      <c r="C23" s="14">
        <f>C21+C22</f>
        <v>100</v>
      </c>
      <c r="D23" s="14">
        <f>D21+D22</f>
        <v>160</v>
      </c>
      <c r="E23" s="14">
        <f>E21+E22</f>
        <v>240</v>
      </c>
      <c r="G23" s="37"/>
      <c r="H23" s="28"/>
      <c r="I23" s="28"/>
    </row>
    <row r="24" spans="1:9" s="64" customFormat="1" ht="15.75" customHeight="1">
      <c r="A24" s="63" t="s">
        <v>23</v>
      </c>
      <c r="B24" s="64">
        <v>100</v>
      </c>
      <c r="C24" s="64">
        <v>150</v>
      </c>
      <c r="D24" s="64">
        <v>160</v>
      </c>
      <c r="E24" s="64">
        <v>160</v>
      </c>
      <c r="G24" s="37">
        <f>(C24+C25)-(B24+B25)</f>
        <v>130</v>
      </c>
      <c r="H24" s="65">
        <f>(D24+D25)-(C24+C25)</f>
        <v>30</v>
      </c>
      <c r="I24" s="65">
        <f>(E24+E25)-(D24+D25)</f>
        <v>0</v>
      </c>
    </row>
    <row r="25" spans="1:9" s="64" customFormat="1" ht="15.75" customHeight="1">
      <c r="A25" s="63" t="s">
        <v>24</v>
      </c>
      <c r="B25" s="64">
        <v>20</v>
      </c>
      <c r="C25" s="64">
        <v>100</v>
      </c>
      <c r="D25" s="64">
        <v>120</v>
      </c>
      <c r="E25" s="64">
        <v>120</v>
      </c>
      <c r="G25" s="37"/>
      <c r="H25" s="65"/>
      <c r="I25" s="65"/>
    </row>
    <row r="26" spans="1:9" ht="15.75" customHeight="1">
      <c r="A26" s="10" t="s">
        <v>25</v>
      </c>
      <c r="B26" s="5">
        <v>40</v>
      </c>
      <c r="C26" s="5">
        <v>50</v>
      </c>
      <c r="D26" s="5">
        <v>80</v>
      </c>
      <c r="E26" s="5">
        <v>130</v>
      </c>
      <c r="G26" s="37">
        <f t="shared" si="2"/>
        <v>10</v>
      </c>
      <c r="H26" s="28">
        <f t="shared" si="3"/>
        <v>30</v>
      </c>
      <c r="I26" s="28">
        <f t="shared" si="4"/>
        <v>50</v>
      </c>
    </row>
    <row r="27" spans="1:9" ht="15.75" customHeight="1">
      <c r="A27" s="15" t="s">
        <v>26</v>
      </c>
      <c r="B27" s="14">
        <f>SUM(B24:B26)</f>
        <v>160</v>
      </c>
      <c r="C27" s="14">
        <f>SUM(C24:C26)</f>
        <v>300</v>
      </c>
      <c r="D27" s="14">
        <f>SUM(D24:D26)</f>
        <v>360</v>
      </c>
      <c r="E27" s="14">
        <f>SUM(E24:E26)</f>
        <v>410</v>
      </c>
      <c r="G27" s="37"/>
      <c r="H27" s="28"/>
      <c r="I27" s="28"/>
    </row>
    <row r="28" spans="1:9" ht="15.75" customHeight="1">
      <c r="A28" s="16" t="s">
        <v>27</v>
      </c>
      <c r="B28" s="12">
        <f>B23+B27</f>
        <v>250</v>
      </c>
      <c r="C28" s="12">
        <f>C23+C27</f>
        <v>400</v>
      </c>
      <c r="D28" s="12">
        <f>D23+D27</f>
        <v>520</v>
      </c>
      <c r="E28" s="12">
        <f>E23+E27</f>
        <v>650</v>
      </c>
      <c r="G28" s="37"/>
      <c r="H28" s="28"/>
      <c r="I28" s="28"/>
    </row>
    <row r="29" spans="1:9" ht="15.75" customHeight="1" thickBot="1">
      <c r="A29" s="17"/>
      <c r="B29" s="17"/>
      <c r="C29" s="17"/>
      <c r="D29" s="17"/>
      <c r="E29" s="17"/>
      <c r="G29" s="68"/>
      <c r="H29" s="28"/>
      <c r="I29" s="28"/>
    </row>
  </sheetData>
  <sheetProtection/>
  <mergeCells count="1">
    <mergeCell ref="B4:E4"/>
  </mergeCells>
  <printOptions gridLines="1" headings="1"/>
  <pageMargins left="0.75" right="0.75" top="1" bottom="1" header="0.5" footer="0.5"/>
  <pageSetup fitToHeight="1" fitToWidth="1" horizontalDpi="600" verticalDpi="600" orientation="landscape" paperSize="9" scale="91"/>
  <headerFooter alignWithMargins="0">
    <oddHeader>&amp;L&amp;"Arial,Regular"&amp;8Financial Analysis&amp;C&amp;"Arial,Regular"&amp;11&amp;A&amp;R&amp;"Arial,Regular"&amp;8Exercise</oddHeader>
    <oddFooter>&amp;L&amp;"Arial,Regular"&amp;11&amp;K000000 S-W&amp;C&amp;K0000001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150" zoomScaleNormal="150" workbookViewId="0" topLeftCell="A2">
      <selection activeCell="H16" sqref="H16"/>
    </sheetView>
  </sheetViews>
  <sheetFormatPr defaultColWidth="9" defaultRowHeight="15.75" customHeight="1"/>
  <cols>
    <col min="1" max="8" width="9" style="1" customWidth="1"/>
    <col min="9" max="16384" width="9" style="1" customWidth="1"/>
  </cols>
  <sheetData>
    <row r="1" spans="1:9" ht="15.75" customHeight="1">
      <c r="A1" s="5" t="s">
        <v>2</v>
      </c>
      <c r="B1" s="5"/>
      <c r="C1" s="5"/>
      <c r="D1" s="5"/>
      <c r="E1" s="5"/>
      <c r="F1" s="5"/>
      <c r="G1" s="5"/>
      <c r="H1" s="5"/>
      <c r="I1" s="5"/>
    </row>
    <row r="2" spans="1:9" ht="15.75" customHeight="1">
      <c r="A2" s="6" t="s">
        <v>29</v>
      </c>
      <c r="B2" s="6"/>
      <c r="C2" s="6"/>
      <c r="D2" s="6"/>
      <c r="E2" s="6"/>
      <c r="F2" s="5"/>
      <c r="G2" s="5"/>
      <c r="H2" s="5"/>
      <c r="I2" s="5"/>
    </row>
    <row r="3" spans="1:9" ht="15.75" customHeight="1">
      <c r="A3" s="25" t="s">
        <v>30</v>
      </c>
      <c r="B3" s="25"/>
      <c r="C3" s="25"/>
      <c r="D3" s="25"/>
      <c r="E3" s="25"/>
      <c r="F3" s="5"/>
      <c r="G3" s="5"/>
      <c r="H3" s="5"/>
      <c r="I3" s="5"/>
    </row>
    <row r="4" spans="1:9" ht="15.75" customHeight="1">
      <c r="A4" s="5"/>
      <c r="B4" s="5"/>
      <c r="C4" s="5"/>
      <c r="D4" s="5"/>
      <c r="E4" s="5"/>
      <c r="F4" s="71" t="s">
        <v>31</v>
      </c>
      <c r="G4" s="71"/>
      <c r="H4" s="71"/>
      <c r="I4" s="5"/>
    </row>
    <row r="5" spans="1:9" ht="15.75" customHeight="1" thickBot="1">
      <c r="A5" s="7" t="s">
        <v>7</v>
      </c>
      <c r="B5" s="7"/>
      <c r="C5" s="7"/>
      <c r="D5" s="7"/>
      <c r="E5" s="8"/>
      <c r="F5" s="8">
        <v>2</v>
      </c>
      <c r="G5" s="8">
        <v>3</v>
      </c>
      <c r="H5" s="8">
        <v>4</v>
      </c>
      <c r="I5" s="5"/>
    </row>
    <row r="6" spans="1:9" ht="15.75" customHeight="1" thickTop="1">
      <c r="A6" s="21" t="s">
        <v>0</v>
      </c>
      <c r="B6" s="21"/>
      <c r="C6" s="21"/>
      <c r="D6" s="21"/>
      <c r="E6" s="21"/>
      <c r="F6" s="20">
        <v>210</v>
      </c>
      <c r="G6" s="20">
        <v>310</v>
      </c>
      <c r="H6" s="20">
        <v>475</v>
      </c>
      <c r="I6" s="5"/>
    </row>
    <row r="7" spans="1:9" ht="15.75" customHeight="1">
      <c r="A7" s="10" t="s">
        <v>32</v>
      </c>
      <c r="B7" s="10"/>
      <c r="C7" s="10"/>
      <c r="D7" s="10"/>
      <c r="E7" s="10"/>
      <c r="F7" s="5"/>
      <c r="G7" s="5"/>
      <c r="H7" s="5"/>
      <c r="I7" s="5"/>
    </row>
    <row r="8" spans="1:9" ht="15.75" customHeight="1">
      <c r="A8" s="10" t="s">
        <v>33</v>
      </c>
      <c r="B8" s="10"/>
      <c r="C8" s="10"/>
      <c r="D8" s="10"/>
      <c r="E8" s="10"/>
      <c r="F8" s="5">
        <v>119</v>
      </c>
      <c r="G8" s="5">
        <v>179</v>
      </c>
      <c r="H8" s="5">
        <v>280</v>
      </c>
      <c r="I8" s="5"/>
    </row>
    <row r="9" spans="1:9" ht="15.75" customHeight="1">
      <c r="A9" s="10" t="s">
        <v>34</v>
      </c>
      <c r="B9" s="10"/>
      <c r="C9" s="10"/>
      <c r="D9" s="10"/>
      <c r="E9" s="10"/>
      <c r="F9" s="5">
        <v>36</v>
      </c>
      <c r="G9" s="5">
        <v>42</v>
      </c>
      <c r="H9" s="5">
        <v>53</v>
      </c>
      <c r="I9" s="5"/>
    </row>
    <row r="10" spans="1:9" ht="15.75" customHeight="1">
      <c r="A10" s="10" t="s">
        <v>35</v>
      </c>
      <c r="B10" s="10"/>
      <c r="C10" s="10"/>
      <c r="D10" s="10"/>
      <c r="E10" s="10"/>
      <c r="F10" s="5">
        <v>15</v>
      </c>
      <c r="G10" s="5">
        <v>17</v>
      </c>
      <c r="H10" s="5">
        <v>22</v>
      </c>
      <c r="I10" s="5"/>
    </row>
    <row r="11" spans="1:9" ht="15.75" customHeight="1">
      <c r="A11" s="10" t="s">
        <v>36</v>
      </c>
      <c r="B11" s="10"/>
      <c r="C11" s="10"/>
      <c r="D11" s="10"/>
      <c r="E11" s="10"/>
      <c r="F11" s="5">
        <v>12</v>
      </c>
      <c r="G11" s="5">
        <v>14</v>
      </c>
      <c r="H11" s="5">
        <v>18</v>
      </c>
      <c r="I11" s="5"/>
    </row>
    <row r="12" spans="1:9" ht="15.75" customHeight="1">
      <c r="A12" s="10" t="s">
        <v>37</v>
      </c>
      <c r="B12" s="10"/>
      <c r="C12" s="10"/>
      <c r="D12" s="10"/>
      <c r="E12" s="10"/>
      <c r="F12" s="5">
        <v>5</v>
      </c>
      <c r="G12" s="5">
        <v>10</v>
      </c>
      <c r="H12" s="5">
        <v>16</v>
      </c>
      <c r="I12" s="5"/>
    </row>
    <row r="13" spans="1:9" ht="15.75" customHeight="1">
      <c r="A13" s="9" t="s">
        <v>38</v>
      </c>
      <c r="B13" s="22"/>
      <c r="C13" s="22"/>
      <c r="D13" s="22"/>
      <c r="E13" s="22"/>
      <c r="F13" s="20">
        <f>SUM(F8:F12)</f>
        <v>187</v>
      </c>
      <c r="G13" s="20">
        <f>SUM(G8:G12)</f>
        <v>262</v>
      </c>
      <c r="H13" s="20">
        <f>SUM(H8:H12)</f>
        <v>389</v>
      </c>
      <c r="I13" s="5"/>
    </row>
    <row r="14" spans="1:9" ht="15.75" customHeight="1">
      <c r="A14" s="10" t="s">
        <v>39</v>
      </c>
      <c r="B14" s="10"/>
      <c r="C14" s="10"/>
      <c r="D14" s="10"/>
      <c r="E14" s="10"/>
      <c r="F14" s="5">
        <f>F6-F13</f>
        <v>23</v>
      </c>
      <c r="G14" s="5">
        <f>G6-G13</f>
        <v>48</v>
      </c>
      <c r="H14" s="5">
        <f>H6-H13</f>
        <v>86</v>
      </c>
      <c r="I14" s="5"/>
    </row>
    <row r="15" spans="1:9" ht="15.75" customHeight="1">
      <c r="A15" s="10" t="s">
        <v>40</v>
      </c>
      <c r="B15" s="10"/>
      <c r="C15" s="10"/>
      <c r="D15" s="34">
        <v>0.2</v>
      </c>
      <c r="E15" s="10"/>
      <c r="F15" s="5">
        <v>5</v>
      </c>
      <c r="G15" s="5">
        <v>10</v>
      </c>
      <c r="H15" s="5">
        <v>17</v>
      </c>
      <c r="I15" s="5"/>
    </row>
    <row r="16" spans="1:9" ht="15.75" customHeight="1" thickBot="1">
      <c r="A16" s="23" t="s">
        <v>41</v>
      </c>
      <c r="B16" s="23"/>
      <c r="C16" s="23"/>
      <c r="D16" s="23"/>
      <c r="E16" s="23"/>
      <c r="F16" s="24">
        <f>F14-F15</f>
        <v>18</v>
      </c>
      <c r="G16" s="24">
        <f>G14-G15</f>
        <v>38</v>
      </c>
      <c r="H16" s="24">
        <f>H14-H15</f>
        <v>69</v>
      </c>
      <c r="I16" s="5"/>
    </row>
    <row r="17" spans="1:9" ht="15.75" customHeight="1" thickTop="1">
      <c r="A17" s="5"/>
      <c r="B17" s="5"/>
      <c r="C17" s="5"/>
      <c r="D17" s="5"/>
      <c r="E17" s="5"/>
      <c r="F17" s="5"/>
      <c r="G17" s="5"/>
      <c r="H17" s="5"/>
      <c r="I17" s="5"/>
    </row>
    <row r="18" spans="1:8" ht="15.75" customHeight="1">
      <c r="A18" s="1" t="s">
        <v>66</v>
      </c>
      <c r="F18" s="1">
        <f>F16</f>
        <v>18</v>
      </c>
      <c r="G18" s="1">
        <f>G16</f>
        <v>38</v>
      </c>
      <c r="H18" s="1">
        <f>H16</f>
        <v>69</v>
      </c>
    </row>
    <row r="19" spans="1:8" ht="15.75" customHeight="1">
      <c r="A19" s="1" t="s">
        <v>65</v>
      </c>
      <c r="E19" s="1">
        <f>Balance!B26</f>
        <v>40</v>
      </c>
      <c r="F19" s="1">
        <f>Balance!C26</f>
        <v>50</v>
      </c>
      <c r="G19" s="1">
        <f>Balance!D26</f>
        <v>80</v>
      </c>
      <c r="H19" s="1">
        <f>Balance!E26</f>
        <v>130</v>
      </c>
    </row>
    <row r="20" spans="1:8" ht="15.75" customHeight="1">
      <c r="A20" s="1" t="s">
        <v>67</v>
      </c>
      <c r="F20" s="66">
        <f>F18-(F19-E19)</f>
        <v>8</v>
      </c>
      <c r="G20" s="1">
        <f>G18-(G19-F19)</f>
        <v>8</v>
      </c>
      <c r="H20" s="1">
        <f>H18-(H19-G19)</f>
        <v>19</v>
      </c>
    </row>
  </sheetData>
  <sheetProtection/>
  <mergeCells count="1">
    <mergeCell ref="F4:H4"/>
  </mergeCells>
  <printOptions gridLines="1" headings="1"/>
  <pageMargins left="0.75" right="0.75" top="1" bottom="1" header="0.5" footer="0.5"/>
  <pageSetup fitToHeight="1" fitToWidth="1" horizontalDpi="600" verticalDpi="600" orientation="portrait" paperSize="9" scale="92"/>
  <headerFooter alignWithMargins="0">
    <oddHeader>&amp;L&amp;"Arial,Regular"&amp;8Financial Analysis&amp;C&amp;"Arial,Regular"Income&amp;R&amp;"Arial,Regular"&amp;8Exercise</oddHeader>
    <oddFooter>&amp;L&amp;"Arial,Regular"&amp;11&amp;K000000S-W&amp;C&amp;K0000002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200" zoomScaleNormal="200" workbookViewId="0" topLeftCell="A17">
      <selection activeCell="F31" sqref="F31"/>
    </sheetView>
  </sheetViews>
  <sheetFormatPr defaultColWidth="9" defaultRowHeight="15.75" customHeight="1"/>
  <cols>
    <col min="1" max="5" width="9" style="1" customWidth="1"/>
    <col min="6" max="6" width="10.09765625" style="1" bestFit="1" customWidth="1"/>
    <col min="7" max="7" width="10.09765625" style="1" customWidth="1"/>
    <col min="8" max="8" width="9.09765625" style="1" customWidth="1"/>
    <col min="9" max="16384" width="9" style="1" customWidth="1"/>
  </cols>
  <sheetData>
    <row r="1" spans="1:9" ht="15.75" customHeight="1">
      <c r="A1" s="5" t="s">
        <v>2</v>
      </c>
      <c r="B1" s="5"/>
      <c r="C1" s="5"/>
      <c r="D1" s="5"/>
      <c r="E1" s="5"/>
      <c r="F1" s="5"/>
      <c r="G1" s="5"/>
      <c r="H1" s="5"/>
      <c r="I1" s="5"/>
    </row>
    <row r="2" spans="1:9" ht="15.75" customHeight="1">
      <c r="A2" s="6" t="s">
        <v>45</v>
      </c>
      <c r="B2" s="6"/>
      <c r="C2" s="6"/>
      <c r="D2" s="6"/>
      <c r="E2" s="6"/>
      <c r="F2" s="5"/>
      <c r="G2" s="5"/>
      <c r="H2" s="5"/>
      <c r="I2" s="5"/>
    </row>
    <row r="3" spans="1:9" ht="15.75" customHeight="1">
      <c r="A3" s="25" t="s">
        <v>46</v>
      </c>
      <c r="B3" s="25"/>
      <c r="C3" s="25"/>
      <c r="D3" s="25"/>
      <c r="E3" s="25"/>
      <c r="F3" s="5"/>
      <c r="G3" s="5"/>
      <c r="H3" s="5"/>
      <c r="I3" s="5"/>
    </row>
    <row r="4" spans="1:9" ht="15.75" customHeight="1">
      <c r="A4" s="30" t="s">
        <v>47</v>
      </c>
      <c r="B4" s="30"/>
      <c r="C4" s="30"/>
      <c r="D4" s="30"/>
      <c r="E4" s="30"/>
      <c r="F4" s="71" t="s">
        <v>31</v>
      </c>
      <c r="G4" s="71"/>
      <c r="H4" s="71"/>
      <c r="I4" s="5"/>
    </row>
    <row r="5" spans="1:9" ht="15.75" customHeight="1" thickBot="1">
      <c r="A5" s="7" t="s">
        <v>7</v>
      </c>
      <c r="B5" s="7"/>
      <c r="C5" s="7"/>
      <c r="D5" s="7"/>
      <c r="E5" s="8"/>
      <c r="F5" s="8">
        <v>2</v>
      </c>
      <c r="G5" s="8">
        <v>3</v>
      </c>
      <c r="H5" s="8">
        <v>4</v>
      </c>
      <c r="I5" s="5"/>
    </row>
    <row r="6" spans="1:9" ht="15.75" customHeight="1" thickTop="1">
      <c r="A6" s="31" t="s">
        <v>48</v>
      </c>
      <c r="B6" s="31"/>
      <c r="C6" s="31"/>
      <c r="D6" s="31"/>
      <c r="E6" s="31"/>
      <c r="F6" s="5"/>
      <c r="G6" s="5"/>
      <c r="H6" s="5"/>
      <c r="I6" s="5"/>
    </row>
    <row r="7" spans="1:9" ht="15.75" customHeight="1">
      <c r="A7" s="9" t="s">
        <v>49</v>
      </c>
      <c r="B7" s="9"/>
      <c r="C7" s="9"/>
      <c r="D7" s="9"/>
      <c r="E7" s="9"/>
      <c r="F7" s="36">
        <f>'Income '!F16</f>
        <v>18</v>
      </c>
      <c r="G7" s="36">
        <f>'Income '!G16</f>
        <v>38</v>
      </c>
      <c r="H7" s="36">
        <f>'Income '!H16</f>
        <v>69</v>
      </c>
      <c r="I7" s="5"/>
    </row>
    <row r="8" spans="1:9" ht="15.75" customHeight="1">
      <c r="A8" s="10" t="s">
        <v>50</v>
      </c>
      <c r="B8" s="10"/>
      <c r="C8" s="10"/>
      <c r="D8" s="10"/>
      <c r="E8" s="10"/>
      <c r="F8" s="37"/>
      <c r="G8" s="37"/>
      <c r="H8" s="37"/>
      <c r="I8" s="5"/>
    </row>
    <row r="9" spans="1:9" ht="15.75" customHeight="1">
      <c r="A9" s="10" t="s">
        <v>51</v>
      </c>
      <c r="B9" s="10"/>
      <c r="C9" s="10"/>
      <c r="D9" s="10"/>
      <c r="E9" s="10"/>
      <c r="F9" s="37">
        <f>'Income '!F11</f>
        <v>12</v>
      </c>
      <c r="G9" s="37">
        <f>'Income '!G11</f>
        <v>14</v>
      </c>
      <c r="H9" s="37">
        <f>'Income '!H11</f>
        <v>18</v>
      </c>
      <c r="I9" s="5"/>
    </row>
    <row r="10" spans="1:9" ht="15.75" customHeight="1">
      <c r="A10" s="10" t="s">
        <v>52</v>
      </c>
      <c r="B10" s="10"/>
      <c r="C10" s="10"/>
      <c r="D10" s="10"/>
      <c r="E10" s="10"/>
      <c r="F10" s="37">
        <f>Balance!G18</f>
        <v>5</v>
      </c>
      <c r="G10" s="37">
        <f>Balance!H18</f>
        <v>5</v>
      </c>
      <c r="H10" s="37">
        <f>Balance!I18</f>
        <v>15</v>
      </c>
      <c r="I10" s="5"/>
    </row>
    <row r="11" spans="1:9" ht="15.75" customHeight="1">
      <c r="A11" s="10" t="s">
        <v>53</v>
      </c>
      <c r="B11" s="10"/>
      <c r="C11" s="10"/>
      <c r="D11" s="10"/>
      <c r="E11" s="10"/>
      <c r="F11" s="37">
        <f>Balance!G19</f>
        <v>3</v>
      </c>
      <c r="G11" s="37">
        <f>Balance!H19</f>
        <v>2</v>
      </c>
      <c r="H11" s="37">
        <f>Balance!I19</f>
        <v>5</v>
      </c>
      <c r="I11" s="5"/>
    </row>
    <row r="12" spans="1:9" ht="15.75" customHeight="1">
      <c r="A12" s="10" t="s">
        <v>54</v>
      </c>
      <c r="B12" s="10"/>
      <c r="C12" s="10"/>
      <c r="D12" s="10"/>
      <c r="E12" s="10"/>
      <c r="F12" s="37">
        <f>Balance!G20</f>
        <v>2</v>
      </c>
      <c r="G12" s="37">
        <f>Balance!H20</f>
        <v>3</v>
      </c>
      <c r="H12" s="37">
        <f>Balance!I20</f>
        <v>10</v>
      </c>
      <c r="I12" s="5"/>
    </row>
    <row r="13" spans="1:9" ht="15.75" customHeight="1">
      <c r="A13" s="10" t="s">
        <v>98</v>
      </c>
      <c r="B13" s="10"/>
      <c r="C13" s="10"/>
      <c r="D13" s="10"/>
      <c r="E13" s="10"/>
      <c r="F13" s="37">
        <f>-Balance!G8</f>
        <v>-10</v>
      </c>
      <c r="G13" s="37">
        <f>-Balance!H8</f>
        <v>-10</v>
      </c>
      <c r="H13" s="37">
        <f>-Balance!I8</f>
        <v>-30</v>
      </c>
      <c r="I13" s="5"/>
    </row>
    <row r="14" spans="1:9" ht="15.75" customHeight="1">
      <c r="A14" s="10" t="s">
        <v>99</v>
      </c>
      <c r="B14" s="10"/>
      <c r="C14" s="10"/>
      <c r="D14" s="10"/>
      <c r="E14" s="10"/>
      <c r="F14" s="37">
        <f>-Balance!G9</f>
        <v>-16</v>
      </c>
      <c r="G14" s="37">
        <f>-Balance!H9</f>
        <v>-16</v>
      </c>
      <c r="H14" s="37">
        <f>-Balance!I9</f>
        <v>-37</v>
      </c>
      <c r="I14" s="5"/>
    </row>
    <row r="15" spans="1:9" ht="15.75" customHeight="1">
      <c r="A15" s="32" t="s">
        <v>55</v>
      </c>
      <c r="B15" s="32"/>
      <c r="C15" s="32"/>
      <c r="D15" s="32"/>
      <c r="E15" s="32"/>
      <c r="F15" s="38">
        <f>SUM(F7:F14)</f>
        <v>14</v>
      </c>
      <c r="G15" s="38">
        <f>SUM(G7:G14)</f>
        <v>36</v>
      </c>
      <c r="H15" s="38">
        <f>SUM(H7:H14)</f>
        <v>50</v>
      </c>
      <c r="I15" s="5"/>
    </row>
    <row r="16" spans="1:9" ht="15.75" customHeight="1">
      <c r="A16" s="13"/>
      <c r="B16" s="13"/>
      <c r="C16" s="13"/>
      <c r="D16" s="13"/>
      <c r="E16" s="13"/>
      <c r="F16" s="37"/>
      <c r="G16" s="37"/>
      <c r="H16" s="37"/>
      <c r="I16" s="5"/>
    </row>
    <row r="17" spans="1:9" ht="15.75" customHeight="1">
      <c r="A17" s="10" t="s">
        <v>56</v>
      </c>
      <c r="B17" s="10"/>
      <c r="C17" s="10"/>
      <c r="D17" s="10"/>
      <c r="E17" s="10"/>
      <c r="F17" s="37"/>
      <c r="G17" s="37"/>
      <c r="H17" s="37"/>
      <c r="I17" s="5"/>
    </row>
    <row r="18" spans="1:9" ht="15.75" customHeight="1">
      <c r="A18" s="56" t="s">
        <v>100</v>
      </c>
      <c r="B18" s="10"/>
      <c r="C18" s="10"/>
      <c r="D18" s="10"/>
      <c r="E18" s="10"/>
      <c r="F18" s="37">
        <f>-Balance!G11</f>
        <v>-10</v>
      </c>
      <c r="G18" s="37">
        <f>-Balance!H11</f>
        <v>-30</v>
      </c>
      <c r="H18" s="37">
        <f>-Balance!I11</f>
        <v>0</v>
      </c>
      <c r="I18" s="5"/>
    </row>
    <row r="19" spans="1:9" ht="15.75" customHeight="1">
      <c r="A19" s="56" t="s">
        <v>101</v>
      </c>
      <c r="B19" s="10"/>
      <c r="C19" s="10"/>
      <c r="D19" s="10"/>
      <c r="E19" s="10"/>
      <c r="F19" s="37">
        <f>-Balance!G12</f>
        <v>0</v>
      </c>
      <c r="G19" s="37">
        <f>-Balance!H12</f>
        <v>0</v>
      </c>
      <c r="H19" s="37">
        <f>-Balance!I12</f>
        <v>-40</v>
      </c>
      <c r="I19" s="5"/>
    </row>
    <row r="20" spans="1:9" ht="15.75" customHeight="1">
      <c r="A20" s="56" t="s">
        <v>102</v>
      </c>
      <c r="B20" s="10"/>
      <c r="C20" s="10"/>
      <c r="D20" s="10"/>
      <c r="E20" s="10"/>
      <c r="F20" s="37">
        <f>-Balance!G13</f>
        <v>-122</v>
      </c>
      <c r="G20" s="37">
        <f>-Balance!H13</f>
        <v>-84</v>
      </c>
      <c r="H20" s="37">
        <f>-Balance!I13</f>
        <v>-37</v>
      </c>
      <c r="I20" s="5"/>
    </row>
    <row r="21" spans="1:9" ht="15.75" customHeight="1">
      <c r="A21" s="32" t="s">
        <v>57</v>
      </c>
      <c r="B21" s="32"/>
      <c r="C21" s="32"/>
      <c r="D21" s="32"/>
      <c r="E21" s="32"/>
      <c r="F21" s="38">
        <f>SUM(F18:F20)</f>
        <v>-132</v>
      </c>
      <c r="G21" s="38">
        <f>SUM(G18:G20)</f>
        <v>-114</v>
      </c>
      <c r="H21" s="38">
        <f>SUM(H18:H20)</f>
        <v>-77</v>
      </c>
      <c r="I21" s="5"/>
    </row>
    <row r="22" spans="1:9" ht="15.75" customHeight="1">
      <c r="A22" s="13"/>
      <c r="B22" s="13"/>
      <c r="C22" s="13"/>
      <c r="D22" s="13"/>
      <c r="E22" s="13"/>
      <c r="F22" s="37"/>
      <c r="G22" s="37"/>
      <c r="H22" s="37"/>
      <c r="I22" s="5"/>
    </row>
    <row r="23" spans="1:9" ht="15.75" customHeight="1">
      <c r="A23" s="10" t="s">
        <v>58</v>
      </c>
      <c r="B23" s="10"/>
      <c r="C23" s="10"/>
      <c r="D23" s="10"/>
      <c r="E23" s="10"/>
      <c r="F23" s="37"/>
      <c r="G23" s="37"/>
      <c r="H23" s="37"/>
      <c r="I23" s="5"/>
    </row>
    <row r="24" spans="1:9" ht="15.75" customHeight="1">
      <c r="A24" s="10" t="s">
        <v>59</v>
      </c>
      <c r="B24" s="10"/>
      <c r="C24" s="10"/>
      <c r="D24" s="10"/>
      <c r="E24" s="10"/>
      <c r="F24" s="37">
        <f>Balance!G22</f>
        <v>0</v>
      </c>
      <c r="G24" s="37">
        <f>Balance!H22</f>
        <v>50</v>
      </c>
      <c r="H24" s="37">
        <f>Balance!I22</f>
        <v>50</v>
      </c>
      <c r="I24" s="5"/>
    </row>
    <row r="25" spans="1:9" ht="15.75" customHeight="1">
      <c r="A25" s="10" t="s">
        <v>60</v>
      </c>
      <c r="B25" s="10"/>
      <c r="C25" s="10"/>
      <c r="D25" s="10"/>
      <c r="E25" s="10"/>
      <c r="F25" s="37">
        <f>Balance!G24</f>
        <v>130</v>
      </c>
      <c r="G25" s="37">
        <f>Balance!H24</f>
        <v>30</v>
      </c>
      <c r="H25" s="37">
        <f>Balance!I24</f>
        <v>0</v>
      </c>
      <c r="I25" s="5"/>
    </row>
    <row r="26" spans="1:9" ht="15.75" customHeight="1">
      <c r="A26" s="56" t="s">
        <v>103</v>
      </c>
      <c r="B26" s="10"/>
      <c r="C26" s="10"/>
      <c r="D26" s="10"/>
      <c r="E26" s="10"/>
      <c r="F26" s="37">
        <f>-(F7-(Balance!C26-Balance!B26))</f>
        <v>-8</v>
      </c>
      <c r="G26" s="37">
        <f>-(G7-(Balance!D26-Balance!C26))</f>
        <v>-8</v>
      </c>
      <c r="H26" s="37">
        <f>-(H7-(Balance!E26-Balance!D26))</f>
        <v>-19</v>
      </c>
      <c r="I26" s="5"/>
    </row>
    <row r="27" spans="1:9" ht="15.75" customHeight="1">
      <c r="A27" s="32" t="s">
        <v>61</v>
      </c>
      <c r="B27" s="32"/>
      <c r="C27" s="32"/>
      <c r="D27" s="32"/>
      <c r="E27" s="32"/>
      <c r="F27" s="38">
        <f>SUM(F24:F26)</f>
        <v>122</v>
      </c>
      <c r="G27" s="38">
        <f>SUM(G24:G26)</f>
        <v>72</v>
      </c>
      <c r="H27" s="38">
        <f>SUM(H24:H26)</f>
        <v>31</v>
      </c>
      <c r="I27" s="5"/>
    </row>
    <row r="28" spans="1:9" s="42" customFormat="1" ht="15.75" customHeight="1" thickBot="1">
      <c r="A28" s="40" t="s">
        <v>62</v>
      </c>
      <c r="B28" s="40"/>
      <c r="C28" s="40"/>
      <c r="D28" s="40"/>
      <c r="E28" s="40"/>
      <c r="F28" s="41">
        <f>F15+F21+F27</f>
        <v>4</v>
      </c>
      <c r="G28" s="41">
        <f>G15+G21+G27</f>
        <v>-6</v>
      </c>
      <c r="H28" s="41">
        <f>H15+H21+H27</f>
        <v>4</v>
      </c>
      <c r="I28" s="26"/>
    </row>
    <row r="29" spans="1:9" ht="15.75" customHeight="1" thickTop="1">
      <c r="A29" s="25" t="s">
        <v>63</v>
      </c>
      <c r="B29" s="25"/>
      <c r="C29" s="25"/>
      <c r="D29" s="25"/>
      <c r="E29" s="25"/>
      <c r="F29" s="37">
        <f>Balance!B7</f>
        <v>10</v>
      </c>
      <c r="G29" s="37">
        <f>Balance!C7</f>
        <v>14</v>
      </c>
      <c r="H29" s="37">
        <f>Balance!D7</f>
        <v>8</v>
      </c>
      <c r="I29" s="5"/>
    </row>
    <row r="30" spans="1:9" ht="15.75" customHeight="1" thickBot="1">
      <c r="A30" s="33" t="s">
        <v>64</v>
      </c>
      <c r="B30" s="33"/>
      <c r="C30" s="33"/>
      <c r="D30" s="33"/>
      <c r="E30" s="33"/>
      <c r="F30" s="39">
        <f>Balance!C7</f>
        <v>14</v>
      </c>
      <c r="G30" s="39">
        <f>Balance!D7</f>
        <v>8</v>
      </c>
      <c r="H30" s="39">
        <f>Balance!E7</f>
        <v>12</v>
      </c>
      <c r="I30" s="5"/>
    </row>
    <row r="31" spans="1:8" s="42" customFormat="1" ht="15.75" customHeight="1">
      <c r="A31" s="42" t="s">
        <v>68</v>
      </c>
      <c r="F31" s="43">
        <f>F30-F29</f>
        <v>4</v>
      </c>
      <c r="G31" s="43">
        <f>G30-G29</f>
        <v>-6</v>
      </c>
      <c r="H31" s="43">
        <f>H30-H29</f>
        <v>4</v>
      </c>
    </row>
  </sheetData>
  <sheetProtection/>
  <mergeCells count="1">
    <mergeCell ref="F4:H4"/>
  </mergeCells>
  <printOptions gridLines="1" headings="1"/>
  <pageMargins left="0.75" right="0.75" top="1" bottom="1" header="0.5" footer="0.5"/>
  <pageSetup fitToHeight="1" fitToWidth="1" horizontalDpi="600" verticalDpi="600" orientation="portrait" paperSize="9" scale="89"/>
  <headerFooter alignWithMargins="0">
    <oddHeader>&amp;L&amp;"Arial,Regular"&amp;8Financial Analysis&amp;C&amp;"Arial,Regular"CFS&amp;R&amp;"Arial,Regular"&amp;8Exercise</oddHeader>
    <oddFooter>&amp;L&amp;"Arial,Regular"&amp;11&amp;K000000S-W&amp;C&amp;K0000003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150" zoomScaleNormal="150" workbookViewId="0" topLeftCell="B4">
      <selection activeCell="A31" sqref="A31"/>
    </sheetView>
  </sheetViews>
  <sheetFormatPr defaultColWidth="9" defaultRowHeight="19.5" customHeight="1"/>
  <cols>
    <col min="1" max="1" width="32.69921875" style="5" bestFit="1" customWidth="1"/>
    <col min="2" max="2" width="10.09765625" style="5" customWidth="1"/>
    <col min="3" max="3" width="10.296875" style="5" customWidth="1"/>
    <col min="4" max="4" width="10" style="5" customWidth="1"/>
    <col min="5" max="16384" width="9" style="5" customWidth="1"/>
  </cols>
  <sheetData>
    <row r="1" ht="19.5" customHeight="1">
      <c r="A1" s="5" t="s">
        <v>2</v>
      </c>
    </row>
    <row r="2" spans="1:5" s="1" customFormat="1" ht="19.5" customHeight="1" thickBot="1">
      <c r="A2" s="46" t="s">
        <v>7</v>
      </c>
      <c r="B2" s="8">
        <v>2</v>
      </c>
      <c r="C2" s="8">
        <v>3</v>
      </c>
      <c r="D2" s="8">
        <v>4</v>
      </c>
      <c r="E2" s="5"/>
    </row>
    <row r="3" s="20" customFormat="1" ht="19.5" customHeight="1" thickTop="1">
      <c r="A3" s="20" t="s">
        <v>71</v>
      </c>
    </row>
    <row r="4" spans="1:5" ht="19.5" customHeight="1">
      <c r="A4" s="5" t="s">
        <v>80</v>
      </c>
      <c r="B4" s="35">
        <f>'Income '!F6/((Balance!B8+Balance!C8)/2)</f>
        <v>6.774193548387097</v>
      </c>
      <c r="C4" s="35">
        <f>'Income '!G6/((Balance!C8+Balance!D8)/2)</f>
        <v>7.560975609756097</v>
      </c>
      <c r="D4" s="35">
        <f>'Income '!H6/((Balance!D8+Balance!E8)/2)</f>
        <v>7.786885245901639</v>
      </c>
      <c r="E4" s="5" t="s">
        <v>104</v>
      </c>
    </row>
    <row r="5" spans="1:5" ht="19.5" customHeight="1">
      <c r="A5" s="5" t="s">
        <v>78</v>
      </c>
      <c r="B5" s="48">
        <f>365/B4</f>
        <v>53.88095238095238</v>
      </c>
      <c r="C5" s="48">
        <f>365/C4</f>
        <v>48.274193548387096</v>
      </c>
      <c r="D5" s="48">
        <f>365/D4</f>
        <v>46.873684210526314</v>
      </c>
      <c r="E5" s="5" t="s">
        <v>105</v>
      </c>
    </row>
    <row r="6" spans="1:5" ht="19.5" customHeight="1">
      <c r="A6" s="5" t="s">
        <v>81</v>
      </c>
      <c r="B6" s="35">
        <f>'Income '!F8/((Balance!B9+Balance!C9)/2)</f>
        <v>5.409090909090909</v>
      </c>
      <c r="C6" s="35">
        <f>'Income '!G8/((Balance!C9+Balance!D9)/2)</f>
        <v>4.7105263157894735</v>
      </c>
      <c r="D6" s="35">
        <f>'Income '!H8/((Balance!D9+Balance!E9)/2)</f>
        <v>4.341085271317829</v>
      </c>
      <c r="E6" s="5" t="s">
        <v>106</v>
      </c>
    </row>
    <row r="7" spans="1:5" ht="19.5" customHeight="1">
      <c r="A7" s="5" t="s">
        <v>79</v>
      </c>
      <c r="B7" s="48">
        <f>365/B6</f>
        <v>67.47899159663865</v>
      </c>
      <c r="C7" s="48">
        <f>365/C6</f>
        <v>77.48603351955308</v>
      </c>
      <c r="D7" s="48">
        <f>365/D6</f>
        <v>84.08035714285715</v>
      </c>
      <c r="E7" s="5" t="s">
        <v>107</v>
      </c>
    </row>
    <row r="8" spans="1:5" ht="19.5" customHeight="1">
      <c r="A8" s="5" t="s">
        <v>82</v>
      </c>
      <c r="B8" s="35">
        <f>B29/((Balance!B18+Balance!C18)/2)</f>
        <v>4.909090909090909</v>
      </c>
      <c r="C8" s="35">
        <f>C29/((Balance!C18+Balance!D18)/2)</f>
        <v>6</v>
      </c>
      <c r="D8" s="35">
        <f>D29/((Balance!D18+Balance!E18)/2)</f>
        <v>7.458823529411765</v>
      </c>
      <c r="E8" s="5" t="s">
        <v>108</v>
      </c>
    </row>
    <row r="9" spans="1:5" ht="19.5" customHeight="1">
      <c r="A9" s="5" t="s">
        <v>83</v>
      </c>
      <c r="B9" s="48">
        <f>365/B8</f>
        <v>74.35185185185185</v>
      </c>
      <c r="C9" s="48">
        <f>365/C8</f>
        <v>60.833333333333336</v>
      </c>
      <c r="D9" s="48">
        <f>365/D8</f>
        <v>48.93533123028391</v>
      </c>
      <c r="E9" s="5" t="s">
        <v>109</v>
      </c>
    </row>
    <row r="10" spans="1:5" ht="19.5" customHeight="1">
      <c r="A10" s="5" t="s">
        <v>90</v>
      </c>
      <c r="B10" s="35">
        <f>'Income '!F6/((Balance!B15+Balance!C15)/2)</f>
        <v>0.8076923076923077</v>
      </c>
      <c r="C10" s="35">
        <f>'Income '!G6/((Balance!C15+Balance!D15)/2)</f>
        <v>0.8378378378378378</v>
      </c>
      <c r="D10" s="35">
        <f>'Income '!H6/((Balance!D15+Balance!E15)/2)</f>
        <v>1.0567296996662958</v>
      </c>
      <c r="E10" s="5" t="s">
        <v>110</v>
      </c>
    </row>
    <row r="11" spans="1:5" ht="19.5" customHeight="1">
      <c r="A11" s="5" t="s">
        <v>91</v>
      </c>
      <c r="B11" s="35">
        <f>'Income '!F6/((Balance!B16+Balance!C16)/2)</f>
        <v>0.6461538461538462</v>
      </c>
      <c r="C11" s="35">
        <f>'Income '!G6/((Balance!C16+Balance!D16)/2)</f>
        <v>0.6739130434782609</v>
      </c>
      <c r="D11" s="35">
        <f>'Income '!H6/((Balance!D16+Balance!E16)/2)</f>
        <v>0.811965811965812</v>
      </c>
      <c r="E11" s="5" t="s">
        <v>111</v>
      </c>
    </row>
    <row r="12" s="20" customFormat="1" ht="19.5" customHeight="1">
      <c r="A12" s="20" t="s">
        <v>72</v>
      </c>
    </row>
    <row r="13" spans="1:5" ht="19.5" customHeight="1">
      <c r="A13" s="5" t="s">
        <v>70</v>
      </c>
      <c r="B13" s="45">
        <f>'Income '!F16/'Income '!F6</f>
        <v>0.08571428571428572</v>
      </c>
      <c r="C13" s="45">
        <f>'Income '!G16/'Income '!G6</f>
        <v>0.12258064516129032</v>
      </c>
      <c r="D13" s="45">
        <f>'Income '!H16/'Income '!H6</f>
        <v>0.14526315789473684</v>
      </c>
      <c r="E13" s="5" t="s">
        <v>112</v>
      </c>
    </row>
    <row r="14" spans="1:5" s="49" customFormat="1" ht="19.5" customHeight="1">
      <c r="A14" s="49" t="s">
        <v>69</v>
      </c>
      <c r="B14" s="50">
        <f>'Income '!F16/((Balance!B16+Balance!C16)/2)</f>
        <v>0.055384615384615386</v>
      </c>
      <c r="C14" s="50">
        <f>'Income '!G16/((Balance!C16+Balance!D16)/2)</f>
        <v>0.08260869565217391</v>
      </c>
      <c r="D14" s="50">
        <f>'Income '!H16/((Balance!D16+Balance!E16)/2)</f>
        <v>0.11794871794871795</v>
      </c>
      <c r="E14" s="49" t="s">
        <v>113</v>
      </c>
    </row>
    <row r="15" spans="1:5" s="51" customFormat="1" ht="19.5" customHeight="1">
      <c r="A15" s="51" t="s">
        <v>73</v>
      </c>
      <c r="B15" s="52">
        <f>'Income '!F16/((Balance!B27+Balance!C27)/2)</f>
        <v>0.0782608695652174</v>
      </c>
      <c r="C15" s="52">
        <f>'Income '!G16/((Balance!C27+Balance!D27)/2)</f>
        <v>0.11515151515151516</v>
      </c>
      <c r="D15" s="52">
        <f>'Income '!H16/((Balance!D27+Balance!E27)/2)</f>
        <v>0.17922077922077922</v>
      </c>
      <c r="E15" s="51" t="s">
        <v>114</v>
      </c>
    </row>
    <row r="16" spans="1:5" ht="19.5" customHeight="1">
      <c r="A16" s="5" t="s">
        <v>74</v>
      </c>
      <c r="B16" s="35">
        <f>((Balance!B16+Balance!C16)/2)/((Balance!B27+Balance!C27)/2)</f>
        <v>1.4130434782608696</v>
      </c>
      <c r="C16" s="35">
        <f>((Balance!C16+Balance!D16)/2)/((Balance!C27+Balance!D27)/2)</f>
        <v>1.393939393939394</v>
      </c>
      <c r="D16" s="35">
        <f>((Balance!D16+Balance!E16)/2)/((Balance!D27+Balance!E27)/2)</f>
        <v>1.5194805194805194</v>
      </c>
      <c r="E16" s="5" t="s">
        <v>115</v>
      </c>
    </row>
    <row r="17" spans="1:5" s="49" customFormat="1" ht="19.5" customHeight="1">
      <c r="A17" s="49" t="s">
        <v>96</v>
      </c>
      <c r="B17" s="50">
        <f>B13*B11</f>
        <v>0.055384615384615386</v>
      </c>
      <c r="C17" s="50">
        <f>C13*C11</f>
        <v>0.08260869565217391</v>
      </c>
      <c r="D17" s="50">
        <f>D13*D11</f>
        <v>0.11794871794871795</v>
      </c>
      <c r="E17" s="49" t="s">
        <v>116</v>
      </c>
    </row>
    <row r="18" spans="1:5" s="51" customFormat="1" ht="19.5" customHeight="1">
      <c r="A18" s="51" t="s">
        <v>97</v>
      </c>
      <c r="B18" s="52">
        <f>B13*B11*B16</f>
        <v>0.0782608695652174</v>
      </c>
      <c r="C18" s="52">
        <f>C13*C11*C16</f>
        <v>0.11515151515151516</v>
      </c>
      <c r="D18" s="52">
        <f>D13*D11*D16</f>
        <v>0.1792207792207792</v>
      </c>
      <c r="E18" s="51" t="s">
        <v>117</v>
      </c>
    </row>
    <row r="19" s="20" customFormat="1" ht="19.5" customHeight="1">
      <c r="A19" s="20" t="s">
        <v>75</v>
      </c>
    </row>
    <row r="20" spans="1:5" ht="19.5" customHeight="1">
      <c r="A20" s="5" t="s">
        <v>76</v>
      </c>
      <c r="B20" s="5">
        <f>Balance!C10/Balance!C21</f>
        <v>1.6</v>
      </c>
      <c r="C20" s="35">
        <f>Balance!D10/Balance!D21</f>
        <v>1.6666666666666667</v>
      </c>
      <c r="D20" s="5">
        <f>Balance!E10/Balance!E21</f>
        <v>1.9</v>
      </c>
      <c r="E20" s="5" t="s">
        <v>118</v>
      </c>
    </row>
    <row r="21" spans="1:5" ht="19.5" customHeight="1">
      <c r="A21" s="5" t="s">
        <v>92</v>
      </c>
      <c r="B21" s="35">
        <f>(Balance!C10-Balance!C9)/Balance!C21</f>
        <v>1</v>
      </c>
      <c r="C21" s="35">
        <f>(Balance!D10-Balance!D9)/Balance!D21</f>
        <v>0.9</v>
      </c>
      <c r="D21" s="35">
        <f>(Balance!E10-Balance!E9)/Balance!E21</f>
        <v>0.9777777777777777</v>
      </c>
      <c r="E21" s="5" t="s">
        <v>119</v>
      </c>
    </row>
    <row r="22" spans="1:6" ht="19.5" customHeight="1">
      <c r="A22" s="55" t="s">
        <v>77</v>
      </c>
      <c r="B22" s="53">
        <f>CFS!F15/Balance!C21</f>
        <v>0.28</v>
      </c>
      <c r="C22" s="53">
        <f>CFS!G15/Balance!D21</f>
        <v>0.6</v>
      </c>
      <c r="D22" s="53">
        <f>CFS!H15/Balance!E21</f>
        <v>0.5555555555555556</v>
      </c>
      <c r="E22" s="54">
        <v>0.4</v>
      </c>
      <c r="F22" s="5" t="s">
        <v>120</v>
      </c>
    </row>
    <row r="24" ht="19.5" customHeight="1">
      <c r="A24" s="18" t="s">
        <v>84</v>
      </c>
    </row>
    <row r="25" spans="1:4" ht="19.5" customHeight="1">
      <c r="A25" s="5" t="s">
        <v>85</v>
      </c>
      <c r="B25" s="5">
        <f>'Income '!F8</f>
        <v>119</v>
      </c>
      <c r="C25" s="5">
        <f>'Income '!G8</f>
        <v>179</v>
      </c>
      <c r="D25" s="5">
        <f>'Income '!H8</f>
        <v>280</v>
      </c>
    </row>
    <row r="26" spans="1:4" ht="19.5" customHeight="1">
      <c r="A26" s="5" t="s">
        <v>86</v>
      </c>
      <c r="B26" s="5">
        <f>Balance!B9</f>
        <v>14</v>
      </c>
      <c r="C26" s="5">
        <f>Balance!C9</f>
        <v>30</v>
      </c>
      <c r="D26" s="5">
        <f>Balance!D9</f>
        <v>46</v>
      </c>
    </row>
    <row r="27" spans="1:4" ht="19.5" customHeight="1">
      <c r="A27" s="5" t="s">
        <v>87</v>
      </c>
      <c r="B27" s="5">
        <f>Balance!C9</f>
        <v>30</v>
      </c>
      <c r="C27" s="5">
        <f>Balance!D9</f>
        <v>46</v>
      </c>
      <c r="D27" s="5">
        <f>Balance!E9</f>
        <v>83</v>
      </c>
    </row>
    <row r="28" s="47" customFormat="1" ht="19.5" customHeight="1">
      <c r="A28" s="47" t="s">
        <v>1</v>
      </c>
    </row>
    <row r="29" spans="1:4" ht="19.5" customHeight="1">
      <c r="A29" s="5" t="s">
        <v>89</v>
      </c>
      <c r="B29" s="5">
        <f>B25+(B27-B26)</f>
        <v>135</v>
      </c>
      <c r="C29" s="5">
        <f>C25+(C27-C26)</f>
        <v>195</v>
      </c>
      <c r="D29" s="5">
        <f>D25+(D27-D26)</f>
        <v>317</v>
      </c>
    </row>
    <row r="31" s="20" customFormat="1" ht="19.5" customHeight="1">
      <c r="A31" s="20" t="s">
        <v>88</v>
      </c>
    </row>
    <row r="32" spans="1:4" ht="19.5" customHeight="1">
      <c r="A32" s="5" t="s">
        <v>93</v>
      </c>
      <c r="B32" s="53">
        <f>Balance!C23/Balance!C28</f>
        <v>0.25</v>
      </c>
      <c r="C32" s="53">
        <f>Balance!D23/Balance!D28</f>
        <v>0.3076923076923077</v>
      </c>
      <c r="D32" s="53">
        <f>Balance!E23/Balance!E28</f>
        <v>0.36923076923076925</v>
      </c>
    </row>
    <row r="33" spans="1:4" ht="19.5" customHeight="1">
      <c r="A33" s="5" t="s">
        <v>94</v>
      </c>
      <c r="B33" s="35">
        <f>Balance!C23/Balance!C27</f>
        <v>0.3333333333333333</v>
      </c>
      <c r="C33" s="35">
        <f>Balance!D23/Balance!D27</f>
        <v>0.4444444444444444</v>
      </c>
      <c r="D33" s="35">
        <f>Balance!E23/Balance!E27</f>
        <v>0.5853658536585366</v>
      </c>
    </row>
    <row r="34" spans="1:5" ht="19.5" customHeight="1">
      <c r="A34" s="55" t="s">
        <v>95</v>
      </c>
      <c r="B34" s="5">
        <f>CFS!F15/Balance!C23</f>
        <v>0.14</v>
      </c>
      <c r="C34" s="44">
        <f>CFS!G15/Balance!D23</f>
        <v>0.225</v>
      </c>
      <c r="D34" s="44">
        <f>CFS!H15/Balance!E23</f>
        <v>0.20833333333333334</v>
      </c>
      <c r="E34" s="54">
        <v>0.2</v>
      </c>
    </row>
  </sheetData>
  <sheetProtection/>
  <printOptions gridLines="1" headings="1"/>
  <pageMargins left="0.75" right="0.25" top="0.75" bottom="0.75" header="0.4" footer="0.4"/>
  <pageSetup fitToHeight="1" fitToWidth="1" horizontalDpi="600" verticalDpi="600" orientation="portrait" paperSize="9" scale="98"/>
  <headerFooter alignWithMargins="0">
    <oddHeader>&amp;C&amp;"VNI-Helve-Condense,Bold"&amp;16BAØI TAÄP TÍNH TOAÙN CAÙC CHÆ TIEÂU PHAÂN TÍCH TAØI CHÍNH</oddHeader>
    <oddFooter xml:space="preserve">&amp;L&amp;"Arial,Regular"&amp;11&amp;K000000
&amp;"Arial,Italic"&amp;8&amp;F&amp;C&amp;K000000&amp;P&amp;R&amp;"Arial,Regular"&amp;11&amp;K000000&amp;D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Tan Binh</dc:creator>
  <cp:keywords/>
  <dc:description/>
  <cp:lastModifiedBy>Huynh Thanh Dien</cp:lastModifiedBy>
  <cp:lastPrinted>2019-10-04T07:11:18Z</cp:lastPrinted>
  <dcterms:created xsi:type="dcterms:W3CDTF">2001-11-02T23:57:55Z</dcterms:created>
  <dcterms:modified xsi:type="dcterms:W3CDTF">2019-11-25T08:55:34Z</dcterms:modified>
  <cp:category/>
  <cp:version/>
  <cp:contentType/>
  <cp:contentStatus/>
</cp:coreProperties>
</file>